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24226"/>
  <mc:AlternateContent xmlns:mc="http://schemas.openxmlformats.org/markup-compatibility/2006">
    <mc:Choice Requires="x15">
      <x15ac:absPath xmlns:x15ac="http://schemas.microsoft.com/office/spreadsheetml/2010/11/ac" url="/Users/sarahbechtloff/Downloads/"/>
    </mc:Choice>
  </mc:AlternateContent>
  <xr:revisionPtr revIDLastSave="0" documentId="13_ncr:1_{2352BD8B-3189-B549-8823-85B73EE51883}" xr6:coauthVersionLast="36" xr6:coauthVersionMax="47" xr10:uidLastSave="{00000000-0000-0000-0000-000000000000}"/>
  <bookViews>
    <workbookView xWindow="1160" yWindow="500" windowWidth="25440" windowHeight="15400" xr2:uid="{00000000-000D-0000-FFFF-FFFF00000000}"/>
  </bookViews>
  <sheets>
    <sheet name="Übersicht" sheetId="17" r:id="rId1"/>
    <sheet name="Januar" sheetId="62" r:id="rId2"/>
    <sheet name="Februar" sheetId="51" r:id="rId3"/>
    <sheet name="März" sheetId="52" r:id="rId4"/>
    <sheet name="April" sheetId="53" r:id="rId5"/>
    <sheet name="Mai" sheetId="54" r:id="rId6"/>
    <sheet name="Juni" sheetId="55" r:id="rId7"/>
    <sheet name="Juli" sheetId="56" r:id="rId8"/>
    <sheet name="August" sheetId="57" r:id="rId9"/>
    <sheet name="September" sheetId="58" r:id="rId10"/>
    <sheet name="Oktober" sheetId="59" r:id="rId11"/>
    <sheet name="November" sheetId="60" r:id="rId12"/>
    <sheet name="Dezember" sheetId="61" r:id="rId13"/>
    <sheet name="gesamt" sheetId="39" r:id="rId14"/>
  </sheets>
  <calcPr calcId="181029"/>
</workbook>
</file>

<file path=xl/calcChain.xml><?xml version="1.0" encoding="utf-8"?>
<calcChain xmlns="http://schemas.openxmlformats.org/spreadsheetml/2006/main">
  <c r="J7" i="57" l="1"/>
  <c r="J30" i="56" l="1"/>
  <c r="AU10" i="60" l="1"/>
  <c r="AU11" i="60"/>
  <c r="AU12" i="60"/>
  <c r="AU13" i="60"/>
  <c r="AU14" i="60"/>
  <c r="AU15" i="60"/>
  <c r="AU16" i="60"/>
  <c r="AU17" i="60"/>
  <c r="AU18" i="60"/>
  <c r="AU19" i="60"/>
  <c r="AU20" i="60"/>
  <c r="AU21" i="60"/>
  <c r="AU22" i="60"/>
  <c r="AU23" i="60"/>
  <c r="AU24" i="60"/>
  <c r="AU25" i="60"/>
  <c r="AU26" i="60"/>
  <c r="AU27" i="60"/>
  <c r="AU28" i="60"/>
  <c r="AU29" i="60"/>
  <c r="AU30" i="60"/>
  <c r="AU9" i="60"/>
  <c r="AU8" i="60"/>
  <c r="AT10" i="60"/>
  <c r="AT11" i="60"/>
  <c r="AT12" i="60"/>
  <c r="AT13" i="60"/>
  <c r="AT14" i="60"/>
  <c r="AT15" i="60"/>
  <c r="AT16" i="60"/>
  <c r="AT17" i="60"/>
  <c r="AT18" i="60"/>
  <c r="AT19" i="60"/>
  <c r="AT20" i="60"/>
  <c r="AT21" i="60"/>
  <c r="AT22" i="60"/>
  <c r="AT23" i="60"/>
  <c r="AT24" i="60"/>
  <c r="AT25" i="60"/>
  <c r="AT26" i="60"/>
  <c r="AT27" i="60"/>
  <c r="AT28" i="60"/>
  <c r="AT29" i="60"/>
  <c r="AT30" i="60"/>
  <c r="AT9" i="60"/>
  <c r="AT8" i="60"/>
  <c r="M30" i="60"/>
  <c r="M29" i="60"/>
  <c r="M28" i="60"/>
  <c r="M27" i="60"/>
  <c r="M26" i="60"/>
  <c r="M25" i="60"/>
  <c r="M24" i="60"/>
  <c r="M23" i="60"/>
  <c r="M22" i="60"/>
  <c r="M21" i="60"/>
  <c r="M20" i="60"/>
  <c r="M19" i="60"/>
  <c r="M18" i="60"/>
  <c r="M17" i="60"/>
  <c r="M16" i="60"/>
  <c r="M15" i="60"/>
  <c r="M14" i="60"/>
  <c r="M13" i="60"/>
  <c r="M12" i="60"/>
  <c r="M11" i="60"/>
  <c r="M10" i="60"/>
  <c r="M9" i="60"/>
  <c r="M8" i="60"/>
  <c r="M7" i="60"/>
  <c r="L30" i="60"/>
  <c r="L29" i="60"/>
  <c r="L28" i="60"/>
  <c r="L27" i="60"/>
  <c r="L26" i="60"/>
  <c r="L25" i="60"/>
  <c r="L24" i="60"/>
  <c r="L23" i="60"/>
  <c r="L22" i="60"/>
  <c r="L21" i="60"/>
  <c r="L20" i="60"/>
  <c r="L19" i="60"/>
  <c r="L18" i="60"/>
  <c r="L17" i="60"/>
  <c r="L16" i="60"/>
  <c r="L15" i="60"/>
  <c r="L14" i="60"/>
  <c r="L13" i="60"/>
  <c r="L12" i="60"/>
  <c r="L11" i="60"/>
  <c r="L10" i="60"/>
  <c r="L9" i="60"/>
  <c r="L8" i="60"/>
  <c r="L7" i="60"/>
  <c r="K30" i="60"/>
  <c r="K29" i="60"/>
  <c r="K28" i="60"/>
  <c r="K27" i="60"/>
  <c r="K26" i="60"/>
  <c r="K25" i="60"/>
  <c r="K24" i="60"/>
  <c r="K23" i="60"/>
  <c r="K22" i="60"/>
  <c r="K21" i="60"/>
  <c r="K20" i="60"/>
  <c r="K19" i="60"/>
  <c r="K18" i="60"/>
  <c r="K17" i="60"/>
  <c r="K16" i="60"/>
  <c r="K15" i="60"/>
  <c r="K14" i="60"/>
  <c r="K13" i="60"/>
  <c r="K12" i="60"/>
  <c r="K11" i="60"/>
  <c r="K10" i="60"/>
  <c r="K9" i="60"/>
  <c r="K8" i="60"/>
  <c r="K7" i="60"/>
  <c r="J30" i="60"/>
  <c r="J29" i="60"/>
  <c r="J28" i="60"/>
  <c r="J27" i="60"/>
  <c r="J26" i="60"/>
  <c r="J25" i="60"/>
  <c r="J24" i="60"/>
  <c r="J23" i="60"/>
  <c r="J22" i="60"/>
  <c r="J21" i="60"/>
  <c r="J20" i="60"/>
  <c r="J19" i="60"/>
  <c r="J18" i="60"/>
  <c r="J17" i="60"/>
  <c r="J16" i="60"/>
  <c r="J15" i="60"/>
  <c r="J14" i="60"/>
  <c r="J13" i="60"/>
  <c r="J12" i="60"/>
  <c r="J11" i="60"/>
  <c r="J10" i="60"/>
  <c r="J9" i="60"/>
  <c r="J8" i="60"/>
  <c r="J7" i="60"/>
  <c r="AU9" i="59"/>
  <c r="AU10" i="59"/>
  <c r="AU11" i="59"/>
  <c r="AU12" i="59"/>
  <c r="AU13" i="59"/>
  <c r="AU14" i="59"/>
  <c r="AU15" i="59"/>
  <c r="AU16" i="59"/>
  <c r="AU17" i="59"/>
  <c r="AU18" i="59"/>
  <c r="AU19" i="59"/>
  <c r="AU20" i="59"/>
  <c r="AU21" i="59"/>
  <c r="AU22" i="59"/>
  <c r="AU23" i="59"/>
  <c r="AU24" i="59"/>
  <c r="AU25" i="59"/>
  <c r="AU26" i="59"/>
  <c r="AU27" i="59"/>
  <c r="AU28" i="59"/>
  <c r="AU29" i="59"/>
  <c r="AU30" i="59"/>
  <c r="AU8" i="59"/>
  <c r="AU7" i="59"/>
  <c r="AT9" i="59"/>
  <c r="AT10" i="59"/>
  <c r="AT11" i="59"/>
  <c r="AT12" i="59"/>
  <c r="AT13" i="59"/>
  <c r="AT14" i="59"/>
  <c r="AT15" i="59"/>
  <c r="AT16" i="59"/>
  <c r="AT17" i="59"/>
  <c r="AT18" i="59"/>
  <c r="AT19" i="59"/>
  <c r="AT20" i="59"/>
  <c r="AT21" i="59"/>
  <c r="AT22" i="59"/>
  <c r="AT23" i="59"/>
  <c r="AT24" i="59"/>
  <c r="AT25" i="59"/>
  <c r="AT26" i="59"/>
  <c r="AT27" i="59"/>
  <c r="AT28" i="59"/>
  <c r="AT29" i="59"/>
  <c r="AT30" i="59"/>
  <c r="AT8" i="59"/>
  <c r="AT7" i="59"/>
  <c r="M30" i="59"/>
  <c r="M29" i="59"/>
  <c r="M28" i="59"/>
  <c r="M27" i="59"/>
  <c r="M26" i="59"/>
  <c r="M25" i="59"/>
  <c r="M24" i="59"/>
  <c r="M23" i="59"/>
  <c r="M22" i="59"/>
  <c r="M21" i="59"/>
  <c r="M20" i="59"/>
  <c r="M19" i="59"/>
  <c r="M18" i="59"/>
  <c r="M17" i="59"/>
  <c r="M16" i="59"/>
  <c r="M15" i="59"/>
  <c r="M14" i="59"/>
  <c r="M13" i="59"/>
  <c r="M12" i="59"/>
  <c r="M11" i="59"/>
  <c r="M10" i="59"/>
  <c r="M9" i="59"/>
  <c r="M8" i="59"/>
  <c r="M7" i="59"/>
  <c r="L30" i="59"/>
  <c r="L29" i="59"/>
  <c r="L28" i="59"/>
  <c r="L27" i="59"/>
  <c r="L26" i="59"/>
  <c r="L25" i="59"/>
  <c r="L24" i="59"/>
  <c r="L23" i="59"/>
  <c r="L22" i="59"/>
  <c r="L21" i="59"/>
  <c r="L20" i="59"/>
  <c r="L19" i="59"/>
  <c r="L18" i="59"/>
  <c r="L17" i="59"/>
  <c r="L16" i="59"/>
  <c r="L15" i="59"/>
  <c r="L14" i="59"/>
  <c r="L13" i="59"/>
  <c r="L12" i="59"/>
  <c r="L11" i="59"/>
  <c r="L10" i="59"/>
  <c r="L9" i="59"/>
  <c r="L8" i="59"/>
  <c r="L7" i="59"/>
  <c r="K30" i="59"/>
  <c r="K29" i="59"/>
  <c r="K28" i="59"/>
  <c r="K27" i="59"/>
  <c r="K26" i="59"/>
  <c r="K25" i="59"/>
  <c r="K24" i="59"/>
  <c r="K23" i="59"/>
  <c r="K22" i="59"/>
  <c r="K21" i="59"/>
  <c r="K20" i="59"/>
  <c r="K19" i="59"/>
  <c r="K18" i="59"/>
  <c r="K17" i="59"/>
  <c r="K16" i="59"/>
  <c r="K15" i="59"/>
  <c r="K14" i="59"/>
  <c r="K13" i="59"/>
  <c r="K12" i="59"/>
  <c r="K11" i="59"/>
  <c r="K10" i="59"/>
  <c r="K9" i="59"/>
  <c r="K8" i="59"/>
  <c r="K7" i="59"/>
  <c r="J30" i="59"/>
  <c r="J29" i="59"/>
  <c r="J28" i="59"/>
  <c r="J27" i="59"/>
  <c r="J26" i="59"/>
  <c r="J25" i="59"/>
  <c r="J24" i="59"/>
  <c r="J23" i="59"/>
  <c r="J22" i="59"/>
  <c r="J21" i="59"/>
  <c r="J20" i="59"/>
  <c r="J19" i="59"/>
  <c r="J18" i="59"/>
  <c r="J17" i="59"/>
  <c r="J16" i="59"/>
  <c r="J15" i="59"/>
  <c r="J14" i="59"/>
  <c r="J13" i="59"/>
  <c r="J12" i="59"/>
  <c r="J11" i="59"/>
  <c r="J10" i="59"/>
  <c r="J9" i="59"/>
  <c r="J8" i="59"/>
  <c r="J7" i="59"/>
  <c r="AU9" i="58"/>
  <c r="AU10" i="58"/>
  <c r="AU11" i="58"/>
  <c r="AU12" i="58"/>
  <c r="AU13" i="58"/>
  <c r="AU14" i="58"/>
  <c r="AU15" i="58"/>
  <c r="AU16" i="58"/>
  <c r="AU17" i="58"/>
  <c r="AU18" i="58"/>
  <c r="AU19" i="58"/>
  <c r="AU20" i="58"/>
  <c r="AU21" i="58"/>
  <c r="AU22" i="58"/>
  <c r="AU23" i="58"/>
  <c r="AU24" i="58"/>
  <c r="AU25" i="58"/>
  <c r="AU26" i="58"/>
  <c r="AU27" i="58"/>
  <c r="AU28" i="58"/>
  <c r="AU29" i="58"/>
  <c r="AU30" i="58"/>
  <c r="AU8" i="58"/>
  <c r="AU7" i="58"/>
  <c r="AT9" i="58"/>
  <c r="AT10" i="58"/>
  <c r="AT11" i="58"/>
  <c r="AT12" i="58"/>
  <c r="AT13" i="58"/>
  <c r="AT14" i="58"/>
  <c r="AT15" i="58"/>
  <c r="AT16" i="58"/>
  <c r="AT17" i="58"/>
  <c r="AT18" i="58"/>
  <c r="AT19" i="58"/>
  <c r="AT20" i="58"/>
  <c r="AT21" i="58"/>
  <c r="AT22" i="58"/>
  <c r="AT23" i="58"/>
  <c r="AT24" i="58"/>
  <c r="AT25" i="58"/>
  <c r="AT26" i="58"/>
  <c r="AT27" i="58"/>
  <c r="AT28" i="58"/>
  <c r="AT29" i="58"/>
  <c r="AT30" i="58"/>
  <c r="AT8" i="58"/>
  <c r="AT7" i="58"/>
  <c r="M30" i="58"/>
  <c r="M29" i="58"/>
  <c r="M28" i="58"/>
  <c r="M27" i="58"/>
  <c r="M26" i="58"/>
  <c r="M25" i="58"/>
  <c r="M24" i="58"/>
  <c r="M23" i="58"/>
  <c r="M22" i="58"/>
  <c r="M21" i="58"/>
  <c r="M20" i="58"/>
  <c r="M19" i="58"/>
  <c r="M18" i="58"/>
  <c r="M17" i="58"/>
  <c r="M16" i="58"/>
  <c r="M15" i="58"/>
  <c r="M14" i="58"/>
  <c r="M13" i="58"/>
  <c r="M12" i="58"/>
  <c r="M11" i="58"/>
  <c r="M10" i="58"/>
  <c r="M9" i="58"/>
  <c r="M8" i="58"/>
  <c r="M7" i="58"/>
  <c r="L30" i="58"/>
  <c r="L29" i="58"/>
  <c r="L28" i="58"/>
  <c r="L27" i="58"/>
  <c r="L26" i="58"/>
  <c r="L25" i="58"/>
  <c r="L24" i="58"/>
  <c r="L23" i="58"/>
  <c r="L22" i="58"/>
  <c r="L21" i="58"/>
  <c r="L20" i="58"/>
  <c r="L19" i="58"/>
  <c r="L18" i="58"/>
  <c r="L17" i="58"/>
  <c r="L16" i="58"/>
  <c r="L15" i="58"/>
  <c r="L14" i="58"/>
  <c r="L13" i="58"/>
  <c r="L12" i="58"/>
  <c r="L11" i="58"/>
  <c r="L10" i="58"/>
  <c r="L9" i="58"/>
  <c r="L8" i="58"/>
  <c r="L7" i="58"/>
  <c r="K30" i="58"/>
  <c r="K29" i="58"/>
  <c r="K28" i="58"/>
  <c r="K27" i="58"/>
  <c r="K26" i="58"/>
  <c r="K25" i="58"/>
  <c r="K24" i="58"/>
  <c r="K23" i="58"/>
  <c r="K22" i="58"/>
  <c r="K21" i="58"/>
  <c r="K20" i="58"/>
  <c r="K19" i="58"/>
  <c r="K18" i="58"/>
  <c r="K17" i="58"/>
  <c r="K16" i="58"/>
  <c r="K15" i="58"/>
  <c r="K14" i="58"/>
  <c r="K13" i="58"/>
  <c r="K12" i="58"/>
  <c r="K11" i="58"/>
  <c r="K10" i="58"/>
  <c r="K9" i="58"/>
  <c r="K8" i="58"/>
  <c r="K7" i="58"/>
  <c r="J9" i="58"/>
  <c r="J8" i="58"/>
  <c r="J7" i="58"/>
  <c r="J30" i="58"/>
  <c r="J29" i="58"/>
  <c r="J28" i="58"/>
  <c r="J27" i="58"/>
  <c r="J26" i="58"/>
  <c r="J25" i="58"/>
  <c r="J24" i="58"/>
  <c r="J23" i="58"/>
  <c r="J22" i="58"/>
  <c r="J21" i="58"/>
  <c r="J20" i="58"/>
  <c r="J19" i="58"/>
  <c r="J18" i="58"/>
  <c r="J17" i="58"/>
  <c r="J16" i="58"/>
  <c r="J15" i="58"/>
  <c r="J14" i="58"/>
  <c r="J13" i="58"/>
  <c r="J12" i="58"/>
  <c r="J11" i="58"/>
  <c r="J10" i="58"/>
  <c r="AU9" i="57"/>
  <c r="AU10" i="57"/>
  <c r="AU11" i="57"/>
  <c r="AU12" i="57"/>
  <c r="AU13" i="57"/>
  <c r="AU14" i="57"/>
  <c r="AU15" i="57"/>
  <c r="AU16" i="57"/>
  <c r="AU17" i="57"/>
  <c r="AU18" i="57"/>
  <c r="AU19" i="57"/>
  <c r="AU20" i="57"/>
  <c r="AU21" i="57"/>
  <c r="AU22" i="57"/>
  <c r="AU23" i="57"/>
  <c r="AU24" i="57"/>
  <c r="AU25" i="57"/>
  <c r="AU26" i="57"/>
  <c r="AU27" i="57"/>
  <c r="AU28" i="57"/>
  <c r="AU29" i="57"/>
  <c r="AU30" i="57"/>
  <c r="AU7" i="57"/>
  <c r="AU8" i="57"/>
  <c r="AT9" i="57"/>
  <c r="AT10" i="57"/>
  <c r="AT11" i="57"/>
  <c r="AT12" i="57"/>
  <c r="AT13" i="57"/>
  <c r="AT14" i="57"/>
  <c r="AT15" i="57"/>
  <c r="AT16" i="57"/>
  <c r="AT17" i="57"/>
  <c r="AT18" i="57"/>
  <c r="AT19" i="57"/>
  <c r="AT20" i="57"/>
  <c r="AT21" i="57"/>
  <c r="AT22" i="57"/>
  <c r="AT23" i="57"/>
  <c r="AT24" i="57"/>
  <c r="AT25" i="57"/>
  <c r="AT26" i="57"/>
  <c r="AT27" i="57"/>
  <c r="AT28" i="57"/>
  <c r="AT29" i="57"/>
  <c r="AT30" i="57"/>
  <c r="AT8" i="57"/>
  <c r="AT7" i="57"/>
  <c r="M30" i="57"/>
  <c r="M29" i="57"/>
  <c r="M28" i="57"/>
  <c r="M27" i="57"/>
  <c r="M26" i="57"/>
  <c r="M25" i="57"/>
  <c r="M24" i="57"/>
  <c r="M23" i="57"/>
  <c r="M22" i="57"/>
  <c r="M21" i="57"/>
  <c r="M20" i="57"/>
  <c r="M19" i="57"/>
  <c r="M18" i="57"/>
  <c r="M17" i="57"/>
  <c r="M16" i="57"/>
  <c r="M15" i="57"/>
  <c r="M14" i="57"/>
  <c r="M13" i="57"/>
  <c r="M12" i="57"/>
  <c r="M11" i="57"/>
  <c r="M10" i="57"/>
  <c r="M9" i="57"/>
  <c r="M8" i="57"/>
  <c r="M7" i="57"/>
  <c r="L30" i="57"/>
  <c r="L29" i="57"/>
  <c r="L28" i="57"/>
  <c r="L27" i="57"/>
  <c r="L26" i="57"/>
  <c r="L25" i="57"/>
  <c r="L24" i="57"/>
  <c r="L23" i="57"/>
  <c r="L22" i="57"/>
  <c r="L21" i="57"/>
  <c r="L20" i="57"/>
  <c r="L19" i="57"/>
  <c r="L18" i="57"/>
  <c r="L17" i="57"/>
  <c r="L16" i="57"/>
  <c r="L15" i="57"/>
  <c r="L14" i="57"/>
  <c r="L13" i="57"/>
  <c r="L12" i="57"/>
  <c r="L11" i="57"/>
  <c r="L10" i="57"/>
  <c r="L9" i="57"/>
  <c r="L8" i="57"/>
  <c r="L7" i="57"/>
  <c r="K30" i="57"/>
  <c r="K29" i="57"/>
  <c r="K28" i="57"/>
  <c r="K27" i="57"/>
  <c r="K26" i="57"/>
  <c r="K25" i="57"/>
  <c r="K24" i="57"/>
  <c r="K23" i="57"/>
  <c r="K22" i="57"/>
  <c r="K21" i="57"/>
  <c r="K20" i="57"/>
  <c r="K19" i="57"/>
  <c r="K18" i="57"/>
  <c r="K17" i="57"/>
  <c r="K16" i="57"/>
  <c r="K15" i="57"/>
  <c r="K14" i="57"/>
  <c r="K13" i="57"/>
  <c r="K12" i="57"/>
  <c r="K11" i="57"/>
  <c r="K10" i="57"/>
  <c r="K9" i="57"/>
  <c r="K8" i="57"/>
  <c r="K7" i="57"/>
  <c r="J30" i="57"/>
  <c r="J29" i="57"/>
  <c r="J28" i="57"/>
  <c r="J27" i="57"/>
  <c r="J26" i="57"/>
  <c r="J25" i="57"/>
  <c r="J24" i="57"/>
  <c r="J23" i="57"/>
  <c r="J22" i="57"/>
  <c r="J21" i="57"/>
  <c r="J20" i="57"/>
  <c r="J19" i="57"/>
  <c r="J18" i="57"/>
  <c r="J17" i="57"/>
  <c r="J16" i="57"/>
  <c r="J15" i="57"/>
  <c r="J14" i="57"/>
  <c r="J13" i="57"/>
  <c r="J12" i="57"/>
  <c r="J11" i="57"/>
  <c r="J10" i="57"/>
  <c r="J9" i="57"/>
  <c r="J8" i="57"/>
  <c r="AU9" i="61"/>
  <c r="AU10" i="61"/>
  <c r="AU11" i="61"/>
  <c r="AU12" i="61"/>
  <c r="AU13" i="61"/>
  <c r="AU14" i="61"/>
  <c r="AU15" i="61"/>
  <c r="AU16" i="61"/>
  <c r="AU17" i="61"/>
  <c r="AU18" i="61"/>
  <c r="AU19" i="61"/>
  <c r="AU20" i="61"/>
  <c r="AU21" i="61"/>
  <c r="AU22" i="61"/>
  <c r="AU23" i="61"/>
  <c r="AU24" i="61"/>
  <c r="AU25" i="61"/>
  <c r="AU26" i="61"/>
  <c r="AU27" i="61"/>
  <c r="AU28" i="61"/>
  <c r="AU29" i="61"/>
  <c r="AU30" i="61"/>
  <c r="AU8" i="61"/>
  <c r="AU7" i="61"/>
  <c r="AT9" i="61"/>
  <c r="AT10" i="61"/>
  <c r="AT11" i="61"/>
  <c r="AT12" i="61"/>
  <c r="AT13" i="61"/>
  <c r="AT14" i="61"/>
  <c r="AT15" i="61"/>
  <c r="AT16" i="61"/>
  <c r="AT17" i="61"/>
  <c r="AT18" i="61"/>
  <c r="AT19" i="61"/>
  <c r="AT20" i="61"/>
  <c r="AT21" i="61"/>
  <c r="AT22" i="61"/>
  <c r="AT23" i="61"/>
  <c r="AT24" i="61"/>
  <c r="AT25" i="61"/>
  <c r="AT26" i="61"/>
  <c r="AT27" i="61"/>
  <c r="AT28" i="61"/>
  <c r="AT29" i="61"/>
  <c r="AT30" i="61"/>
  <c r="AT8" i="61"/>
  <c r="AT7" i="61"/>
  <c r="M30" i="61"/>
  <c r="M29" i="61"/>
  <c r="M28" i="61"/>
  <c r="M27" i="61"/>
  <c r="M26" i="61"/>
  <c r="M25" i="61"/>
  <c r="M24" i="61"/>
  <c r="M23" i="61"/>
  <c r="M22" i="61"/>
  <c r="M21" i="61"/>
  <c r="M20" i="61"/>
  <c r="M19" i="61"/>
  <c r="M18" i="61"/>
  <c r="M17" i="61"/>
  <c r="M16" i="61"/>
  <c r="M15" i="61"/>
  <c r="M14" i="61"/>
  <c r="M13" i="61"/>
  <c r="M12" i="61"/>
  <c r="M11" i="61"/>
  <c r="M10" i="61"/>
  <c r="M9" i="61"/>
  <c r="M8" i="61"/>
  <c r="M7" i="61"/>
  <c r="L30" i="61"/>
  <c r="L29" i="61"/>
  <c r="L28" i="61"/>
  <c r="L27" i="61"/>
  <c r="L26" i="61"/>
  <c r="L25" i="61"/>
  <c r="L24" i="61"/>
  <c r="L23" i="61"/>
  <c r="L22" i="61"/>
  <c r="L21" i="61"/>
  <c r="L20" i="61"/>
  <c r="L19" i="61"/>
  <c r="L18" i="61"/>
  <c r="L17" i="61"/>
  <c r="L16" i="61"/>
  <c r="L15" i="61"/>
  <c r="L14" i="61"/>
  <c r="L13" i="61"/>
  <c r="L12" i="61"/>
  <c r="L11" i="61"/>
  <c r="L10" i="61"/>
  <c r="L9" i="61"/>
  <c r="L8" i="61"/>
  <c r="L7" i="61"/>
  <c r="K30" i="61"/>
  <c r="K29" i="61"/>
  <c r="K28" i="61"/>
  <c r="K27" i="61"/>
  <c r="K26" i="61"/>
  <c r="K25" i="61"/>
  <c r="K24" i="61"/>
  <c r="K23" i="61"/>
  <c r="K22" i="61"/>
  <c r="K21" i="61"/>
  <c r="K20" i="61"/>
  <c r="K19" i="61"/>
  <c r="K18" i="61"/>
  <c r="K17" i="61"/>
  <c r="K16" i="61"/>
  <c r="K15" i="61"/>
  <c r="K14" i="61"/>
  <c r="K13" i="61"/>
  <c r="K12" i="61"/>
  <c r="K11" i="61"/>
  <c r="K10" i="61"/>
  <c r="K9" i="61"/>
  <c r="K8" i="61"/>
  <c r="K7" i="61"/>
  <c r="J30" i="61"/>
  <c r="J29" i="61"/>
  <c r="J28" i="61"/>
  <c r="J27" i="61"/>
  <c r="J26" i="61"/>
  <c r="J25" i="61"/>
  <c r="J24" i="61"/>
  <c r="J23" i="61"/>
  <c r="J22" i="61"/>
  <c r="J21" i="61"/>
  <c r="J20" i="61"/>
  <c r="J19" i="61"/>
  <c r="J18" i="61"/>
  <c r="J17" i="61"/>
  <c r="J16" i="61"/>
  <c r="J15" i="61"/>
  <c r="J14" i="61"/>
  <c r="J13" i="61"/>
  <c r="J12" i="61"/>
  <c r="J11" i="61"/>
  <c r="J10" i="61"/>
  <c r="J9" i="61"/>
  <c r="J8" i="61"/>
  <c r="J7" i="61"/>
  <c r="AU9" i="56"/>
  <c r="AU10" i="56"/>
  <c r="AU11" i="56"/>
  <c r="AU12" i="56"/>
  <c r="AU13" i="56"/>
  <c r="AU14" i="56"/>
  <c r="AU15" i="56"/>
  <c r="AU16" i="56"/>
  <c r="AU17" i="56"/>
  <c r="AU18" i="56"/>
  <c r="AU19" i="56"/>
  <c r="AU20" i="56"/>
  <c r="AU21" i="56"/>
  <c r="AU22" i="56"/>
  <c r="AU23" i="56"/>
  <c r="AU24" i="56"/>
  <c r="AU25" i="56"/>
  <c r="AU26" i="56"/>
  <c r="AU27" i="56"/>
  <c r="AU28" i="56"/>
  <c r="AU29" i="56"/>
  <c r="AU30" i="56"/>
  <c r="AU8" i="56"/>
  <c r="AU7" i="56"/>
  <c r="AT9" i="56"/>
  <c r="AT10" i="56"/>
  <c r="AT11" i="56"/>
  <c r="AT12" i="56"/>
  <c r="AT13" i="56"/>
  <c r="AT14" i="56"/>
  <c r="AT15" i="56"/>
  <c r="AT16" i="56"/>
  <c r="AT17" i="56"/>
  <c r="AT18" i="56"/>
  <c r="AT19" i="56"/>
  <c r="AT20" i="56"/>
  <c r="AT21" i="56"/>
  <c r="AT22" i="56"/>
  <c r="AT23" i="56"/>
  <c r="AT24" i="56"/>
  <c r="AT25" i="56"/>
  <c r="AT26" i="56"/>
  <c r="AT27" i="56"/>
  <c r="AT28" i="56"/>
  <c r="AT29" i="56"/>
  <c r="AT30" i="56"/>
  <c r="AT8" i="56"/>
  <c r="AT7" i="56"/>
  <c r="M30" i="56"/>
  <c r="M29" i="56"/>
  <c r="M28" i="56"/>
  <c r="M27" i="56"/>
  <c r="M26" i="56"/>
  <c r="M25" i="56"/>
  <c r="M24" i="56"/>
  <c r="M23" i="56"/>
  <c r="M22" i="56"/>
  <c r="M21" i="56"/>
  <c r="M20" i="56"/>
  <c r="M19" i="56"/>
  <c r="M18" i="56"/>
  <c r="M17" i="56"/>
  <c r="M16" i="56"/>
  <c r="M15" i="56"/>
  <c r="M14" i="56"/>
  <c r="M13" i="56"/>
  <c r="M12" i="56"/>
  <c r="M11" i="56"/>
  <c r="M10" i="56"/>
  <c r="M9" i="56"/>
  <c r="M8" i="56"/>
  <c r="M7" i="56"/>
  <c r="L30" i="56"/>
  <c r="L29" i="56"/>
  <c r="L28" i="56"/>
  <c r="L27" i="56"/>
  <c r="L26" i="56"/>
  <c r="L25" i="56"/>
  <c r="L24" i="56"/>
  <c r="L23" i="56"/>
  <c r="L22" i="56"/>
  <c r="L21" i="56"/>
  <c r="L20" i="56"/>
  <c r="L19" i="56"/>
  <c r="L18" i="56"/>
  <c r="L17" i="56"/>
  <c r="L16" i="56"/>
  <c r="L15" i="56"/>
  <c r="L14" i="56"/>
  <c r="L13" i="56"/>
  <c r="L12" i="56"/>
  <c r="L11" i="56"/>
  <c r="L10" i="56"/>
  <c r="L9" i="56"/>
  <c r="L8" i="56"/>
  <c r="L7" i="56"/>
  <c r="K30" i="56"/>
  <c r="K29" i="56"/>
  <c r="K28" i="56"/>
  <c r="K27" i="56"/>
  <c r="K26" i="56"/>
  <c r="K25" i="56"/>
  <c r="K24" i="56"/>
  <c r="K23" i="56"/>
  <c r="K22" i="56"/>
  <c r="K21" i="56"/>
  <c r="K20" i="56"/>
  <c r="K19" i="56"/>
  <c r="K18" i="56"/>
  <c r="K17" i="56"/>
  <c r="K16" i="56"/>
  <c r="K15" i="56"/>
  <c r="K14" i="56"/>
  <c r="K13" i="56"/>
  <c r="K12" i="56"/>
  <c r="K11" i="56"/>
  <c r="K10" i="56"/>
  <c r="K9" i="56"/>
  <c r="K8" i="56"/>
  <c r="K7" i="56"/>
  <c r="J29" i="56"/>
  <c r="J28" i="56"/>
  <c r="J27" i="56"/>
  <c r="J26" i="56"/>
  <c r="J25" i="56"/>
  <c r="J24" i="56"/>
  <c r="J23" i="56"/>
  <c r="J22" i="56"/>
  <c r="J21" i="56"/>
  <c r="J20" i="56"/>
  <c r="J19" i="56"/>
  <c r="J18" i="56"/>
  <c r="J17" i="56"/>
  <c r="J16" i="56"/>
  <c r="J15" i="56"/>
  <c r="J14" i="56"/>
  <c r="J13" i="56"/>
  <c r="J12" i="56"/>
  <c r="J11" i="56"/>
  <c r="J10" i="56"/>
  <c r="J9" i="56"/>
  <c r="J8" i="56"/>
  <c r="J7" i="56"/>
  <c r="AU10" i="51" l="1"/>
  <c r="AU11" i="51"/>
  <c r="AU12" i="51"/>
  <c r="AU13" i="51"/>
  <c r="AT7" i="51"/>
  <c r="AT8" i="51"/>
  <c r="AT9" i="51"/>
  <c r="AT10" i="51"/>
  <c r="AT11" i="51"/>
  <c r="AT12" i="51"/>
  <c r="AT7" i="52" l="1"/>
  <c r="AT8" i="52"/>
  <c r="AT9" i="52"/>
  <c r="AT10" i="52"/>
  <c r="AT11" i="52"/>
  <c r="AT12" i="52"/>
  <c r="AT13" i="52"/>
  <c r="AT14" i="52"/>
  <c r="AT15" i="52"/>
  <c r="AT16" i="52"/>
  <c r="AT17" i="52"/>
  <c r="AT18" i="52"/>
  <c r="AT19" i="52"/>
  <c r="AT20" i="52"/>
  <c r="AT21" i="52"/>
  <c r="AT22" i="52"/>
  <c r="AT23" i="52"/>
  <c r="AT24" i="52"/>
  <c r="AT25" i="52"/>
  <c r="AT26" i="52"/>
  <c r="AT27" i="52"/>
  <c r="AT28" i="52"/>
  <c r="AT29" i="52"/>
  <c r="AT30" i="52"/>
  <c r="AT31" i="52" l="1"/>
  <c r="AQ9" i="39" s="1"/>
  <c r="AT13" i="51"/>
  <c r="AT14" i="51"/>
  <c r="AT15" i="51"/>
  <c r="AT16" i="51"/>
  <c r="AT17" i="51"/>
  <c r="J8" i="62"/>
  <c r="J9" i="62"/>
  <c r="J10" i="62"/>
  <c r="J11" i="62"/>
  <c r="J12" i="62"/>
  <c r="J13" i="62"/>
  <c r="J14" i="62"/>
  <c r="J15" i="62"/>
  <c r="J16" i="62"/>
  <c r="J17" i="62"/>
  <c r="J18" i="62"/>
  <c r="J19" i="62"/>
  <c r="J20" i="62"/>
  <c r="J21" i="62"/>
  <c r="J22" i="62"/>
  <c r="J23" i="62"/>
  <c r="J24" i="62"/>
  <c r="J25" i="62"/>
  <c r="J26" i="62"/>
  <c r="J27" i="62"/>
  <c r="J28" i="62"/>
  <c r="J29" i="62"/>
  <c r="J30" i="62"/>
  <c r="J12" i="51"/>
  <c r="J13" i="51"/>
  <c r="J14" i="51"/>
  <c r="J15" i="51"/>
  <c r="AV31" i="62" l="1"/>
  <c r="AS7" i="39" s="1"/>
  <c r="AS31" i="62"/>
  <c r="AP7" i="39" s="1"/>
  <c r="AR31" i="62"/>
  <c r="AO7" i="39" s="1"/>
  <c r="AQ31" i="62"/>
  <c r="AN7" i="39" s="1"/>
  <c r="AP31" i="62"/>
  <c r="AM7" i="39" s="1"/>
  <c r="AO31" i="62"/>
  <c r="AL7" i="39" s="1"/>
  <c r="AN31" i="62"/>
  <c r="AK7" i="39" s="1"/>
  <c r="AM31" i="62"/>
  <c r="AJ7" i="39" s="1"/>
  <c r="AL31" i="62"/>
  <c r="AI7" i="39" s="1"/>
  <c r="AK31" i="62"/>
  <c r="AH7" i="39" s="1"/>
  <c r="AJ31" i="62"/>
  <c r="AG7" i="39" s="1"/>
  <c r="AI31" i="62"/>
  <c r="AF7" i="39" s="1"/>
  <c r="AH31" i="62"/>
  <c r="AE7" i="39" s="1"/>
  <c r="AG31" i="62"/>
  <c r="AD7" i="39" s="1"/>
  <c r="AF31" i="62"/>
  <c r="AC7" i="39" s="1"/>
  <c r="AE31" i="62"/>
  <c r="AB7" i="39" s="1"/>
  <c r="AD31" i="62"/>
  <c r="AA7" i="39" s="1"/>
  <c r="AC31" i="62"/>
  <c r="Z7" i="39" s="1"/>
  <c r="AB31" i="62"/>
  <c r="Y7" i="39" s="1"/>
  <c r="AA31" i="62"/>
  <c r="X7" i="39" s="1"/>
  <c r="Z31" i="62"/>
  <c r="W7" i="39" s="1"/>
  <c r="Y31" i="62"/>
  <c r="V7" i="39" s="1"/>
  <c r="X31" i="62"/>
  <c r="U7" i="39" s="1"/>
  <c r="W31" i="62"/>
  <c r="T7" i="39" s="1"/>
  <c r="V31" i="62"/>
  <c r="S7" i="39" s="1"/>
  <c r="U31" i="62"/>
  <c r="R7" i="39" s="1"/>
  <c r="T31" i="62"/>
  <c r="Q7" i="39" s="1"/>
  <c r="R31" i="62"/>
  <c r="P7" i="39" s="1"/>
  <c r="Q31" i="62"/>
  <c r="O7" i="39" s="1"/>
  <c r="P31" i="62"/>
  <c r="N7" i="39" s="1"/>
  <c r="O31" i="62"/>
  <c r="M7" i="39" s="1"/>
  <c r="N31" i="62"/>
  <c r="L7" i="39" s="1"/>
  <c r="H31" i="62"/>
  <c r="E7" i="39" s="1"/>
  <c r="G31" i="62"/>
  <c r="I7" i="39" s="1"/>
  <c r="F31" i="62"/>
  <c r="C7" i="39" s="1"/>
  <c r="H7" i="39" s="1"/>
  <c r="E31" i="62"/>
  <c r="B7" i="39" s="1"/>
  <c r="F7" i="39" s="1"/>
  <c r="AU30" i="62"/>
  <c r="AT30" i="62"/>
  <c r="M30" i="62"/>
  <c r="L30" i="62"/>
  <c r="K30" i="62"/>
  <c r="AU29" i="62"/>
  <c r="AT29" i="62"/>
  <c r="M29" i="62"/>
  <c r="L29" i="62"/>
  <c r="K29" i="62"/>
  <c r="AU28" i="62"/>
  <c r="AT28" i="62"/>
  <c r="M28" i="62"/>
  <c r="L28" i="62"/>
  <c r="K28" i="62"/>
  <c r="AU27" i="62"/>
  <c r="AT27" i="62"/>
  <c r="M27" i="62"/>
  <c r="L27" i="62"/>
  <c r="K27" i="62"/>
  <c r="AU26" i="62"/>
  <c r="AT26" i="62"/>
  <c r="M26" i="62"/>
  <c r="L26" i="62"/>
  <c r="K26" i="62"/>
  <c r="AU25" i="62"/>
  <c r="AT25" i="62"/>
  <c r="M25" i="62"/>
  <c r="L25" i="62"/>
  <c r="K25" i="62"/>
  <c r="AU24" i="62"/>
  <c r="AT24" i="62"/>
  <c r="M24" i="62"/>
  <c r="L24" i="62"/>
  <c r="K24" i="62"/>
  <c r="AU23" i="62"/>
  <c r="AT23" i="62"/>
  <c r="M23" i="62"/>
  <c r="L23" i="62"/>
  <c r="K23" i="62"/>
  <c r="AU22" i="62"/>
  <c r="AT22" i="62"/>
  <c r="M22" i="62"/>
  <c r="L22" i="62"/>
  <c r="K22" i="62"/>
  <c r="AU21" i="62"/>
  <c r="AT21" i="62"/>
  <c r="M21" i="62"/>
  <c r="L21" i="62"/>
  <c r="K21" i="62"/>
  <c r="AU20" i="62"/>
  <c r="AT20" i="62"/>
  <c r="M20" i="62"/>
  <c r="L20" i="62"/>
  <c r="K20" i="62"/>
  <c r="AU19" i="62"/>
  <c r="AT19" i="62"/>
  <c r="M19" i="62"/>
  <c r="L19" i="62"/>
  <c r="K19" i="62"/>
  <c r="AU18" i="62"/>
  <c r="AT18" i="62"/>
  <c r="M18" i="62"/>
  <c r="L18" i="62"/>
  <c r="K18" i="62"/>
  <c r="AU17" i="62"/>
  <c r="AT17" i="62"/>
  <c r="M17" i="62"/>
  <c r="L17" i="62"/>
  <c r="K17" i="62"/>
  <c r="AU16" i="62"/>
  <c r="AT16" i="62"/>
  <c r="M16" i="62"/>
  <c r="L16" i="62"/>
  <c r="K16" i="62"/>
  <c r="AU15" i="62"/>
  <c r="AT15" i="62"/>
  <c r="M15" i="62"/>
  <c r="L15" i="62"/>
  <c r="K15" i="62"/>
  <c r="AU14" i="62"/>
  <c r="AT14" i="62"/>
  <c r="M14" i="62"/>
  <c r="L14" i="62"/>
  <c r="K14" i="62"/>
  <c r="AU13" i="62"/>
  <c r="AT13" i="62"/>
  <c r="M13" i="62"/>
  <c r="L13" i="62"/>
  <c r="K13" i="62"/>
  <c r="AU12" i="62"/>
  <c r="AT12" i="62"/>
  <c r="M12" i="62"/>
  <c r="K12" i="62"/>
  <c r="L12" i="62"/>
  <c r="AU11" i="62"/>
  <c r="AT11" i="62"/>
  <c r="M11" i="62"/>
  <c r="L11" i="62"/>
  <c r="K11" i="62"/>
  <c r="AU10" i="62"/>
  <c r="AT10" i="62"/>
  <c r="M10" i="62"/>
  <c r="L10" i="62"/>
  <c r="K10" i="62"/>
  <c r="AU9" i="62"/>
  <c r="AT9" i="62"/>
  <c r="M9" i="62"/>
  <c r="L9" i="62"/>
  <c r="K9" i="62"/>
  <c r="AU8" i="62"/>
  <c r="AT8" i="62"/>
  <c r="M8" i="62"/>
  <c r="L8" i="62"/>
  <c r="K8" i="62"/>
  <c r="B8" i="62"/>
  <c r="B9" i="62" s="1"/>
  <c r="B10" i="62" s="1"/>
  <c r="B11" i="62" s="1"/>
  <c r="B12" i="62" s="1"/>
  <c r="B13" i="62" s="1"/>
  <c r="B14" i="62" s="1"/>
  <c r="B15" i="62" s="1"/>
  <c r="B16" i="62" s="1"/>
  <c r="B17" i="62" s="1"/>
  <c r="B18" i="62" s="1"/>
  <c r="B19" i="62" s="1"/>
  <c r="B20" i="62" s="1"/>
  <c r="B21" i="62" s="1"/>
  <c r="B22" i="62" s="1"/>
  <c r="B23" i="62" s="1"/>
  <c r="B24" i="62" s="1"/>
  <c r="B25" i="62" s="1"/>
  <c r="B26" i="62" s="1"/>
  <c r="B27" i="62" s="1"/>
  <c r="B28" i="62" s="1"/>
  <c r="B29" i="62" s="1"/>
  <c r="B30" i="62" s="1"/>
  <c r="A8" i="62"/>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U7" i="62"/>
  <c r="AT7" i="62"/>
  <c r="M7" i="62"/>
  <c r="K7" i="62"/>
  <c r="J7" i="62"/>
  <c r="L7" i="62" s="1"/>
  <c r="J9" i="55"/>
  <c r="J10" i="55"/>
  <c r="J11" i="55"/>
  <c r="J12" i="55"/>
  <c r="J13" i="55"/>
  <c r="J14" i="55"/>
  <c r="J15" i="55"/>
  <c r="J16" i="55"/>
  <c r="J17" i="55"/>
  <c r="J18" i="55"/>
  <c r="J19" i="55"/>
  <c r="J20" i="55"/>
  <c r="J21" i="55"/>
  <c r="J22" i="55"/>
  <c r="J23" i="55"/>
  <c r="J24" i="55"/>
  <c r="J25" i="55"/>
  <c r="J26" i="55"/>
  <c r="J27" i="55"/>
  <c r="J28" i="55"/>
  <c r="J29" i="55"/>
  <c r="J30" i="55"/>
  <c r="J8" i="55"/>
  <c r="J7" i="55"/>
  <c r="J9" i="54"/>
  <c r="J10" i="54"/>
  <c r="J11" i="54"/>
  <c r="J12" i="54"/>
  <c r="J13" i="54"/>
  <c r="J14" i="54"/>
  <c r="J15" i="54"/>
  <c r="J16" i="54"/>
  <c r="J17" i="54"/>
  <c r="J18" i="54"/>
  <c r="J19" i="54"/>
  <c r="J20" i="54"/>
  <c r="J21" i="54"/>
  <c r="J22" i="54"/>
  <c r="J23" i="54"/>
  <c r="J24" i="54"/>
  <c r="J25" i="54"/>
  <c r="J26" i="54"/>
  <c r="J27" i="54"/>
  <c r="J28" i="54"/>
  <c r="J29" i="54"/>
  <c r="J30" i="54"/>
  <c r="J8" i="54"/>
  <c r="J7" i="54"/>
  <c r="J9" i="53"/>
  <c r="J10" i="53"/>
  <c r="J11" i="53"/>
  <c r="J12" i="53"/>
  <c r="J13" i="53"/>
  <c r="J14" i="53"/>
  <c r="J15" i="53"/>
  <c r="J16" i="53"/>
  <c r="J17" i="53"/>
  <c r="J18" i="53"/>
  <c r="J19" i="53"/>
  <c r="J20" i="53"/>
  <c r="J21" i="53"/>
  <c r="J22" i="53"/>
  <c r="J23" i="53"/>
  <c r="J24" i="53"/>
  <c r="J25" i="53"/>
  <c r="J26" i="53"/>
  <c r="J27" i="53"/>
  <c r="J28" i="53"/>
  <c r="J29" i="53"/>
  <c r="J30" i="53"/>
  <c r="J7" i="53"/>
  <c r="J8" i="53"/>
  <c r="J9" i="52"/>
  <c r="J10" i="52"/>
  <c r="J11" i="52"/>
  <c r="J12" i="52"/>
  <c r="J13" i="52"/>
  <c r="J14" i="52"/>
  <c r="J15" i="52"/>
  <c r="J16" i="52"/>
  <c r="J17" i="52"/>
  <c r="J18" i="52"/>
  <c r="J19" i="52"/>
  <c r="J20" i="52"/>
  <c r="J21" i="52"/>
  <c r="J22" i="52"/>
  <c r="J23" i="52"/>
  <c r="J24" i="52"/>
  <c r="J25" i="52"/>
  <c r="J26" i="52"/>
  <c r="J27" i="52"/>
  <c r="J28" i="52"/>
  <c r="J29" i="52"/>
  <c r="J30" i="52"/>
  <c r="J8" i="52"/>
  <c r="J7" i="52"/>
  <c r="J9" i="51"/>
  <c r="J10" i="51"/>
  <c r="J11" i="51"/>
  <c r="J16" i="51"/>
  <c r="J17" i="51"/>
  <c r="J18" i="51"/>
  <c r="J19" i="51"/>
  <c r="J20" i="51"/>
  <c r="J21" i="51"/>
  <c r="J22" i="51"/>
  <c r="J23" i="51"/>
  <c r="J24" i="51"/>
  <c r="J25" i="51"/>
  <c r="J26" i="51"/>
  <c r="J27" i="51"/>
  <c r="J28" i="51"/>
  <c r="J29" i="51"/>
  <c r="J30" i="51"/>
  <c r="J8" i="51"/>
  <c r="J7" i="51"/>
  <c r="G31" i="61"/>
  <c r="D18" i="39" s="1"/>
  <c r="I18" i="39" s="1"/>
  <c r="G31" i="60"/>
  <c r="D17" i="39" s="1"/>
  <c r="I17" i="39" s="1"/>
  <c r="H31" i="60"/>
  <c r="G31" i="59"/>
  <c r="D16" i="39" s="1"/>
  <c r="I16" i="39" s="1"/>
  <c r="H31" i="59"/>
  <c r="G31" i="58"/>
  <c r="D15" i="39" s="1"/>
  <c r="I15" i="39" s="1"/>
  <c r="G31" i="57"/>
  <c r="D14" i="39" s="1"/>
  <c r="I14" i="39" s="1"/>
  <c r="H31" i="57"/>
  <c r="G31" i="56"/>
  <c r="D13" i="39" s="1"/>
  <c r="I13" i="39" s="1"/>
  <c r="G31" i="55"/>
  <c r="D12" i="39" s="1"/>
  <c r="I12" i="39" s="1"/>
  <c r="G31" i="54"/>
  <c r="D11" i="39" s="1"/>
  <c r="I11" i="39" s="1"/>
  <c r="G31" i="53"/>
  <c r="D10" i="39" s="1"/>
  <c r="I10" i="39" s="1"/>
  <c r="G31" i="52"/>
  <c r="D9" i="39" s="1"/>
  <c r="I9" i="39" s="1"/>
  <c r="G31" i="51"/>
  <c r="D8" i="39" s="1"/>
  <c r="I8" i="39" s="1"/>
  <c r="O72" i="61"/>
  <c r="O68" i="61"/>
  <c r="Q64" i="61"/>
  <c r="P64" i="61"/>
  <c r="O64" i="61"/>
  <c r="N64" i="61"/>
  <c r="R61" i="61"/>
  <c r="R64" i="61" s="1"/>
  <c r="Q58" i="61"/>
  <c r="P58" i="61"/>
  <c r="O58" i="61"/>
  <c r="N58" i="61"/>
  <c r="R57" i="61"/>
  <c r="R58" i="61" s="1"/>
  <c r="M31" i="62" l="1"/>
  <c r="K7" i="39" s="1"/>
  <c r="K31" i="62"/>
  <c r="G7" i="39" s="1"/>
  <c r="I19" i="39"/>
  <c r="J31" i="62"/>
  <c r="Q32" i="62" s="1"/>
  <c r="L31" i="62"/>
  <c r="J7" i="39" s="1"/>
  <c r="D19" i="39"/>
  <c r="AU33" i="62"/>
  <c r="AU31" i="62"/>
  <c r="AR7" i="39" s="1"/>
  <c r="AT31" i="62"/>
  <c r="AQ7" i="39" s="1"/>
  <c r="Q33" i="62"/>
  <c r="O36" i="62" s="1"/>
  <c r="AU34" i="62" l="1"/>
  <c r="O37" i="62" s="1"/>
  <c r="O38" i="62" s="1"/>
  <c r="H35" i="62" l="1"/>
  <c r="K12" i="51" l="1"/>
  <c r="N31" i="61" l="1"/>
  <c r="N31" i="60"/>
  <c r="N31" i="59"/>
  <c r="N31" i="58"/>
  <c r="N31" i="57"/>
  <c r="N31" i="56"/>
  <c r="N31" i="55"/>
  <c r="N31" i="54"/>
  <c r="N31" i="53"/>
  <c r="N31" i="52"/>
  <c r="N31" i="51"/>
  <c r="AB31" i="61" l="1"/>
  <c r="Y18" i="39" s="1"/>
  <c r="AB31" i="60"/>
  <c r="Y17" i="39" s="1"/>
  <c r="AB31" i="59"/>
  <c r="Y16" i="39" s="1"/>
  <c r="AB31" i="58"/>
  <c r="Y15" i="39" s="1"/>
  <c r="AB31" i="57"/>
  <c r="Y14" i="39" s="1"/>
  <c r="AB31" i="56"/>
  <c r="Y13" i="39" s="1"/>
  <c r="AB31" i="55"/>
  <c r="Y12" i="39" s="1"/>
  <c r="AB31" i="54"/>
  <c r="Y11" i="39" s="1"/>
  <c r="AB31" i="53"/>
  <c r="Y10" i="39" s="1"/>
  <c r="AB31" i="52"/>
  <c r="Y9" i="39" s="1"/>
  <c r="AB31" i="51"/>
  <c r="Y8" i="39" s="1"/>
  <c r="Y19" i="39" l="1"/>
  <c r="L9" i="39"/>
  <c r="L10" i="39"/>
  <c r="L11" i="39"/>
  <c r="L12" i="39"/>
  <c r="L13" i="39"/>
  <c r="L14" i="39"/>
  <c r="L15" i="39"/>
  <c r="L16" i="39"/>
  <c r="L17" i="39"/>
  <c r="L18" i="39"/>
  <c r="L8" i="39"/>
  <c r="AS31" i="61"/>
  <c r="AP18" i="39" s="1"/>
  <c r="AR31" i="61"/>
  <c r="AO18" i="39" s="1"/>
  <c r="AQ31" i="61"/>
  <c r="AN18" i="39" s="1"/>
  <c r="AP31" i="61"/>
  <c r="AM18" i="39" s="1"/>
  <c r="AO31" i="61"/>
  <c r="AL18" i="39" s="1"/>
  <c r="AM31" i="61"/>
  <c r="AJ18" i="39" s="1"/>
  <c r="AL31" i="61"/>
  <c r="AI18" i="39" s="1"/>
  <c r="AK31" i="61"/>
  <c r="AH18" i="39" s="1"/>
  <c r="AJ31" i="61"/>
  <c r="AG18" i="39" s="1"/>
  <c r="AI31" i="61"/>
  <c r="AF18" i="39" s="1"/>
  <c r="AH31" i="61"/>
  <c r="AE18" i="39" s="1"/>
  <c r="AG31" i="61"/>
  <c r="AD18" i="39" s="1"/>
  <c r="AF31" i="61"/>
  <c r="AC18" i="39" s="1"/>
  <c r="AE31" i="61"/>
  <c r="AB18" i="39" s="1"/>
  <c r="AD31" i="61"/>
  <c r="AA18" i="39" s="1"/>
  <c r="AC31" i="61"/>
  <c r="Z18" i="39" s="1"/>
  <c r="AA31" i="61"/>
  <c r="X18" i="39" s="1"/>
  <c r="Z31" i="61"/>
  <c r="W18" i="39" s="1"/>
  <c r="Y31" i="61"/>
  <c r="V18" i="39" s="1"/>
  <c r="X31" i="61"/>
  <c r="U18" i="39" s="1"/>
  <c r="W31" i="61"/>
  <c r="T18" i="39" s="1"/>
  <c r="V31" i="61"/>
  <c r="S18" i="39" s="1"/>
  <c r="U31" i="61"/>
  <c r="R18" i="39" s="1"/>
  <c r="T31" i="61"/>
  <c r="Q18" i="39" s="1"/>
  <c r="R31" i="61"/>
  <c r="P18" i="39" s="1"/>
  <c r="Q31" i="61"/>
  <c r="O18" i="39" s="1"/>
  <c r="P31" i="61"/>
  <c r="N18" i="39" s="1"/>
  <c r="O31" i="61"/>
  <c r="M18" i="39" s="1"/>
  <c r="H31" i="61"/>
  <c r="E18" i="39" s="1"/>
  <c r="F31" i="61"/>
  <c r="C18" i="39" s="1"/>
  <c r="H18" i="39" s="1"/>
  <c r="E31" i="61"/>
  <c r="B18" i="39" s="1"/>
  <c r="F18" i="39" s="1"/>
  <c r="AV31" i="61"/>
  <c r="AS18" i="39" s="1"/>
  <c r="B8" i="6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B30" i="61"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S31" i="60"/>
  <c r="AP17" i="39" s="1"/>
  <c r="AR31" i="60"/>
  <c r="AO17" i="39" s="1"/>
  <c r="AQ31" i="60"/>
  <c r="AN17" i="39" s="1"/>
  <c r="AP31" i="60"/>
  <c r="AM17" i="39" s="1"/>
  <c r="AO31" i="60"/>
  <c r="AL17" i="39" s="1"/>
  <c r="AN31" i="60"/>
  <c r="AK17" i="39" s="1"/>
  <c r="AM31" i="60"/>
  <c r="AJ17" i="39" s="1"/>
  <c r="AL31" i="60"/>
  <c r="AI17" i="39" s="1"/>
  <c r="AK31" i="60"/>
  <c r="AH17" i="39" s="1"/>
  <c r="AJ31" i="60"/>
  <c r="AG17" i="39" s="1"/>
  <c r="AI31" i="60"/>
  <c r="AF17" i="39" s="1"/>
  <c r="AH31" i="60"/>
  <c r="AE17" i="39" s="1"/>
  <c r="AG31" i="60"/>
  <c r="AD17" i="39" s="1"/>
  <c r="AF31" i="60"/>
  <c r="AC17" i="39" s="1"/>
  <c r="AE31" i="60"/>
  <c r="AB17" i="39" s="1"/>
  <c r="AD31" i="60"/>
  <c r="AA17" i="39" s="1"/>
  <c r="AC31" i="60"/>
  <c r="Z17" i="39" s="1"/>
  <c r="AA31" i="60"/>
  <c r="X17" i="39" s="1"/>
  <c r="Z31" i="60"/>
  <c r="W17" i="39" s="1"/>
  <c r="Y31" i="60"/>
  <c r="V17" i="39" s="1"/>
  <c r="X31" i="60"/>
  <c r="U17" i="39" s="1"/>
  <c r="W31" i="60"/>
  <c r="T17" i="39" s="1"/>
  <c r="V31" i="60"/>
  <c r="S17" i="39" s="1"/>
  <c r="U31" i="60"/>
  <c r="R17" i="39" s="1"/>
  <c r="T31" i="60"/>
  <c r="R31" i="60"/>
  <c r="P17" i="39" s="1"/>
  <c r="Q31" i="60"/>
  <c r="O17" i="39" s="1"/>
  <c r="P31" i="60"/>
  <c r="N17" i="39" s="1"/>
  <c r="O31" i="60"/>
  <c r="M17" i="39" s="1"/>
  <c r="E17" i="39"/>
  <c r="F31" i="60"/>
  <c r="C17" i="39" s="1"/>
  <c r="H17" i="39" s="1"/>
  <c r="E31" i="60"/>
  <c r="B17" i="39" s="1"/>
  <c r="F17" i="39" s="1"/>
  <c r="AV31" i="60"/>
  <c r="AS17" i="39" s="1"/>
  <c r="B8" i="60"/>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B30" i="60" s="1"/>
  <c r="A8" i="60"/>
  <c r="A9" i="60" s="1"/>
  <c r="A10" i="60" s="1"/>
  <c r="A11" i="60" s="1"/>
  <c r="A12" i="60" s="1"/>
  <c r="A13" i="60" s="1"/>
  <c r="A14" i="60" s="1"/>
  <c r="A15" i="60" s="1"/>
  <c r="A16" i="60" s="1"/>
  <c r="A17" i="60" s="1"/>
  <c r="A18" i="60" s="1"/>
  <c r="A19" i="60" s="1"/>
  <c r="A20" i="60" s="1"/>
  <c r="A21" i="60" s="1"/>
  <c r="A22" i="60" s="1"/>
  <c r="A23" i="60" s="1"/>
  <c r="A24" i="60" s="1"/>
  <c r="A25" i="60" s="1"/>
  <c r="A26" i="60" s="1"/>
  <c r="A27" i="60" s="1"/>
  <c r="A28" i="60" s="1"/>
  <c r="A29" i="60" s="1"/>
  <c r="A30" i="60" s="1"/>
  <c r="AU7" i="60"/>
  <c r="AT7" i="60"/>
  <c r="AS31" i="59"/>
  <c r="AP16" i="39" s="1"/>
  <c r="AR31" i="59"/>
  <c r="AO16" i="39" s="1"/>
  <c r="AQ31" i="59"/>
  <c r="AN16" i="39" s="1"/>
  <c r="AP31" i="59"/>
  <c r="AM16" i="39" s="1"/>
  <c r="AO31" i="59"/>
  <c r="AL16" i="39" s="1"/>
  <c r="AN31" i="59"/>
  <c r="AK16" i="39" s="1"/>
  <c r="AM31" i="59"/>
  <c r="AJ16" i="39" s="1"/>
  <c r="AL31" i="59"/>
  <c r="AI16" i="39" s="1"/>
  <c r="AK31" i="59"/>
  <c r="AH16" i="39" s="1"/>
  <c r="AJ31" i="59"/>
  <c r="AG16" i="39" s="1"/>
  <c r="AI31" i="59"/>
  <c r="AF16" i="39" s="1"/>
  <c r="AH31" i="59"/>
  <c r="AE16" i="39" s="1"/>
  <c r="AG31" i="59"/>
  <c r="AD16" i="39" s="1"/>
  <c r="AF31" i="59"/>
  <c r="AC16" i="39" s="1"/>
  <c r="AE31" i="59"/>
  <c r="AB16" i="39" s="1"/>
  <c r="AD31" i="59"/>
  <c r="AA16" i="39" s="1"/>
  <c r="AC31" i="59"/>
  <c r="Z16" i="39" s="1"/>
  <c r="AA31" i="59"/>
  <c r="X16" i="39" s="1"/>
  <c r="Z31" i="59"/>
  <c r="W16" i="39" s="1"/>
  <c r="Y31" i="59"/>
  <c r="V16" i="39" s="1"/>
  <c r="X31" i="59"/>
  <c r="U16" i="39" s="1"/>
  <c r="W31" i="59"/>
  <c r="T16" i="39" s="1"/>
  <c r="V31" i="59"/>
  <c r="S16" i="39" s="1"/>
  <c r="U31" i="59"/>
  <c r="R16" i="39" s="1"/>
  <c r="T31" i="59"/>
  <c r="R31" i="59"/>
  <c r="P16" i="39" s="1"/>
  <c r="Q31" i="59"/>
  <c r="O16" i="39" s="1"/>
  <c r="P31" i="59"/>
  <c r="N16" i="39" s="1"/>
  <c r="O31" i="59"/>
  <c r="M16" i="39" s="1"/>
  <c r="E16" i="39"/>
  <c r="F31" i="59"/>
  <c r="C16" i="39" s="1"/>
  <c r="H16" i="39" s="1"/>
  <c r="E31" i="59"/>
  <c r="B16" i="39" s="1"/>
  <c r="F16" i="39" s="1"/>
  <c r="AV31" i="59"/>
  <c r="AS16" i="39" s="1"/>
  <c r="B8" i="59"/>
  <c r="B9" i="59" s="1"/>
  <c r="B10" i="59" s="1"/>
  <c r="B11" i="59" s="1"/>
  <c r="B12" i="59" s="1"/>
  <c r="B13" i="59" s="1"/>
  <c r="B14" i="59" s="1"/>
  <c r="B15" i="59" s="1"/>
  <c r="B16" i="59" s="1"/>
  <c r="B17" i="59" s="1"/>
  <c r="B18" i="59" s="1"/>
  <c r="B19" i="59" s="1"/>
  <c r="B20" i="59" s="1"/>
  <c r="B21" i="59" s="1"/>
  <c r="B22" i="59" s="1"/>
  <c r="B23" i="59" s="1"/>
  <c r="B24" i="59" s="1"/>
  <c r="B25" i="59" s="1"/>
  <c r="B26" i="59" s="1"/>
  <c r="B27" i="59" s="1"/>
  <c r="B28" i="59" s="1"/>
  <c r="B29" i="59" s="1"/>
  <c r="B30" i="59" s="1"/>
  <c r="A8" i="59"/>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U31" i="59"/>
  <c r="AR16" i="39" s="1"/>
  <c r="K31" i="59"/>
  <c r="G16" i="39" s="1"/>
  <c r="J31" i="59"/>
  <c r="AS31" i="58"/>
  <c r="AP15" i="39" s="1"/>
  <c r="AR31" i="58"/>
  <c r="AO15" i="39" s="1"/>
  <c r="AQ31" i="58"/>
  <c r="AN15" i="39" s="1"/>
  <c r="AP31" i="58"/>
  <c r="AM15" i="39" s="1"/>
  <c r="AO31" i="58"/>
  <c r="AL15" i="39" s="1"/>
  <c r="AN31" i="58"/>
  <c r="AK15" i="39" s="1"/>
  <c r="AM31" i="58"/>
  <c r="AJ15" i="39" s="1"/>
  <c r="AL31" i="58"/>
  <c r="AI15" i="39" s="1"/>
  <c r="AK31" i="58"/>
  <c r="AH15" i="39" s="1"/>
  <c r="AJ31" i="58"/>
  <c r="AG15" i="39" s="1"/>
  <c r="AI31" i="58"/>
  <c r="AF15" i="39" s="1"/>
  <c r="AH31" i="58"/>
  <c r="AE15" i="39" s="1"/>
  <c r="AG31" i="58"/>
  <c r="AD15" i="39" s="1"/>
  <c r="AF31" i="58"/>
  <c r="AC15" i="39" s="1"/>
  <c r="AE31" i="58"/>
  <c r="AB15" i="39" s="1"/>
  <c r="AD31" i="58"/>
  <c r="AA15" i="39" s="1"/>
  <c r="AC31" i="58"/>
  <c r="Z15" i="39" s="1"/>
  <c r="AA31" i="58"/>
  <c r="X15" i="39" s="1"/>
  <c r="Z31" i="58"/>
  <c r="W15" i="39" s="1"/>
  <c r="Y31" i="58"/>
  <c r="V15" i="39" s="1"/>
  <c r="X31" i="58"/>
  <c r="U15" i="39" s="1"/>
  <c r="W31" i="58"/>
  <c r="T15" i="39" s="1"/>
  <c r="V31" i="58"/>
  <c r="S15" i="39" s="1"/>
  <c r="U31" i="58"/>
  <c r="R15" i="39" s="1"/>
  <c r="T31" i="58"/>
  <c r="R31" i="58"/>
  <c r="P15" i="39" s="1"/>
  <c r="Q31" i="58"/>
  <c r="O15" i="39" s="1"/>
  <c r="P31" i="58"/>
  <c r="N15" i="39" s="1"/>
  <c r="O31" i="58"/>
  <c r="M15" i="39" s="1"/>
  <c r="H31" i="58"/>
  <c r="E15" i="39" s="1"/>
  <c r="F31" i="58"/>
  <c r="C15" i="39" s="1"/>
  <c r="H15" i="39" s="1"/>
  <c r="E31" i="58"/>
  <c r="B15" i="39" s="1"/>
  <c r="F15" i="39" s="1"/>
  <c r="AV31" i="58"/>
  <c r="AS15" i="39" s="1"/>
  <c r="B8" i="58"/>
  <c r="B9" i="58" s="1"/>
  <c r="B10" i="58" s="1"/>
  <c r="B11" i="58" s="1"/>
  <c r="B12" i="58" s="1"/>
  <c r="B13" i="58" s="1"/>
  <c r="B14" i="58" s="1"/>
  <c r="B15" i="58" s="1"/>
  <c r="B16" i="58" s="1"/>
  <c r="B17" i="58" s="1"/>
  <c r="B18" i="58" s="1"/>
  <c r="B19" i="58" s="1"/>
  <c r="B20" i="58" s="1"/>
  <c r="B21" i="58" s="1"/>
  <c r="B22" i="58" s="1"/>
  <c r="B23" i="58" s="1"/>
  <c r="B24" i="58" s="1"/>
  <c r="B25" i="58" s="1"/>
  <c r="B26" i="58" s="1"/>
  <c r="B27" i="58" s="1"/>
  <c r="B28" i="58" s="1"/>
  <c r="B29" i="58" s="1"/>
  <c r="B30" i="58" s="1"/>
  <c r="A8" i="58"/>
  <c r="A9" i="58" s="1"/>
  <c r="A10" i="58" s="1"/>
  <c r="A11" i="58" s="1"/>
  <c r="A12" i="58" s="1"/>
  <c r="A13" i="58" s="1"/>
  <c r="A14" i="58" s="1"/>
  <c r="A15" i="58" s="1"/>
  <c r="A16" i="58" s="1"/>
  <c r="A17" i="58" s="1"/>
  <c r="A18" i="58" s="1"/>
  <c r="A19" i="58" s="1"/>
  <c r="A20" i="58" s="1"/>
  <c r="A21" i="58" s="1"/>
  <c r="A22" i="58" s="1"/>
  <c r="A23" i="58" s="1"/>
  <c r="A24" i="58" s="1"/>
  <c r="A25" i="58" s="1"/>
  <c r="A26" i="58" s="1"/>
  <c r="A27" i="58" s="1"/>
  <c r="A28" i="58" s="1"/>
  <c r="A29" i="58" s="1"/>
  <c r="A30" i="58" s="1"/>
  <c r="AS31" i="57"/>
  <c r="AP14" i="39" s="1"/>
  <c r="AR31" i="57"/>
  <c r="AO14" i="39" s="1"/>
  <c r="AQ31" i="57"/>
  <c r="AN14" i="39" s="1"/>
  <c r="AP31" i="57"/>
  <c r="AM14" i="39" s="1"/>
  <c r="AO31" i="57"/>
  <c r="AL14" i="39" s="1"/>
  <c r="AN31" i="57"/>
  <c r="AK14" i="39" s="1"/>
  <c r="AM31" i="57"/>
  <c r="AJ14" i="39" s="1"/>
  <c r="AL31" i="57"/>
  <c r="AI14" i="39" s="1"/>
  <c r="AK31" i="57"/>
  <c r="AH14" i="39" s="1"/>
  <c r="AJ31" i="57"/>
  <c r="AG14" i="39" s="1"/>
  <c r="AI31" i="57"/>
  <c r="AF14" i="39" s="1"/>
  <c r="AH31" i="57"/>
  <c r="AE14" i="39" s="1"/>
  <c r="AG31" i="57"/>
  <c r="AD14" i="39" s="1"/>
  <c r="AF31" i="57"/>
  <c r="AC14" i="39" s="1"/>
  <c r="AE31" i="57"/>
  <c r="AB14" i="39" s="1"/>
  <c r="AD31" i="57"/>
  <c r="AA14" i="39" s="1"/>
  <c r="AC31" i="57"/>
  <c r="Z14" i="39" s="1"/>
  <c r="AA31" i="57"/>
  <c r="X14" i="39" s="1"/>
  <c r="Z31" i="57"/>
  <c r="W14" i="39" s="1"/>
  <c r="Y31" i="57"/>
  <c r="V14" i="39" s="1"/>
  <c r="X31" i="57"/>
  <c r="U14" i="39" s="1"/>
  <c r="W31" i="57"/>
  <c r="T14" i="39" s="1"/>
  <c r="V31" i="57"/>
  <c r="S14" i="39" s="1"/>
  <c r="U31" i="57"/>
  <c r="R14" i="39" s="1"/>
  <c r="T31" i="57"/>
  <c r="R31" i="57"/>
  <c r="P14" i="39" s="1"/>
  <c r="Q31" i="57"/>
  <c r="O14" i="39" s="1"/>
  <c r="P31" i="57"/>
  <c r="N14" i="39" s="1"/>
  <c r="O31" i="57"/>
  <c r="M14" i="39" s="1"/>
  <c r="E14" i="39"/>
  <c r="F31" i="57"/>
  <c r="C14" i="39" s="1"/>
  <c r="H14" i="39" s="1"/>
  <c r="E31" i="57"/>
  <c r="B14" i="39" s="1"/>
  <c r="F14" i="39" s="1"/>
  <c r="B8" i="57"/>
  <c r="B9" i="57" s="1"/>
  <c r="B10" i="57" s="1"/>
  <c r="B11" i="57" s="1"/>
  <c r="B12" i="57" s="1"/>
  <c r="B13" i="57" s="1"/>
  <c r="B14" i="57" s="1"/>
  <c r="B15" i="57" s="1"/>
  <c r="B16" i="57" s="1"/>
  <c r="B17" i="57" s="1"/>
  <c r="B18" i="57" s="1"/>
  <c r="B19" i="57" s="1"/>
  <c r="B20" i="57" s="1"/>
  <c r="B21" i="57" s="1"/>
  <c r="B22" i="57" s="1"/>
  <c r="B23" i="57" s="1"/>
  <c r="B24" i="57" s="1"/>
  <c r="B25" i="57" s="1"/>
  <c r="B26" i="57" s="1"/>
  <c r="B27" i="57" s="1"/>
  <c r="B28" i="57" s="1"/>
  <c r="B29" i="57" s="1"/>
  <c r="B30" i="57" s="1"/>
  <c r="A8" i="57"/>
  <c r="A9" i="57" s="1"/>
  <c r="A10" i="57" s="1"/>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J31" i="57"/>
  <c r="AS31" i="56"/>
  <c r="AP13" i="39" s="1"/>
  <c r="AR31" i="56"/>
  <c r="AO13" i="39" s="1"/>
  <c r="AQ31" i="56"/>
  <c r="AN13" i="39" s="1"/>
  <c r="AP31" i="56"/>
  <c r="AM13" i="39" s="1"/>
  <c r="AO31" i="56"/>
  <c r="AL13" i="39" s="1"/>
  <c r="AN31" i="56"/>
  <c r="AK13" i="39" s="1"/>
  <c r="AM31" i="56"/>
  <c r="AJ13" i="39" s="1"/>
  <c r="AL31" i="56"/>
  <c r="AI13" i="39" s="1"/>
  <c r="AK31" i="56"/>
  <c r="AH13" i="39" s="1"/>
  <c r="AJ31" i="56"/>
  <c r="AG13" i="39" s="1"/>
  <c r="AI31" i="56"/>
  <c r="AF13" i="39" s="1"/>
  <c r="AH31" i="56"/>
  <c r="AE13" i="39" s="1"/>
  <c r="AG31" i="56"/>
  <c r="AD13" i="39" s="1"/>
  <c r="AF31" i="56"/>
  <c r="AC13" i="39" s="1"/>
  <c r="AE31" i="56"/>
  <c r="AB13" i="39" s="1"/>
  <c r="AD31" i="56"/>
  <c r="AA13" i="39" s="1"/>
  <c r="AC31" i="56"/>
  <c r="Z13" i="39" s="1"/>
  <c r="AA31" i="56"/>
  <c r="X13" i="39" s="1"/>
  <c r="Z31" i="56"/>
  <c r="W13" i="39" s="1"/>
  <c r="Y31" i="56"/>
  <c r="V13" i="39" s="1"/>
  <c r="X31" i="56"/>
  <c r="U13" i="39" s="1"/>
  <c r="W31" i="56"/>
  <c r="T13" i="39" s="1"/>
  <c r="V31" i="56"/>
  <c r="S13" i="39" s="1"/>
  <c r="U31" i="56"/>
  <c r="R13" i="39" s="1"/>
  <c r="T31" i="56"/>
  <c r="Q13" i="39" s="1"/>
  <c r="R31" i="56"/>
  <c r="P13" i="39" s="1"/>
  <c r="Q31" i="56"/>
  <c r="O13" i="39" s="1"/>
  <c r="P31" i="56"/>
  <c r="N13" i="39" s="1"/>
  <c r="O31" i="56"/>
  <c r="M13" i="39" s="1"/>
  <c r="H31" i="56"/>
  <c r="E13" i="39" s="1"/>
  <c r="F31" i="56"/>
  <c r="C13" i="39" s="1"/>
  <c r="H13" i="39" s="1"/>
  <c r="E31" i="56"/>
  <c r="B13" i="39" s="1"/>
  <c r="F13" i="39" s="1"/>
  <c r="AV31" i="56"/>
  <c r="AS13" i="39" s="1"/>
  <c r="B8" i="56"/>
  <c r="B9" i="56" s="1"/>
  <c r="B10" i="56" s="1"/>
  <c r="B11" i="56" s="1"/>
  <c r="B12" i="56" s="1"/>
  <c r="B13" i="56" s="1"/>
  <c r="B14" i="56" s="1"/>
  <c r="B15" i="56" s="1"/>
  <c r="B16" i="56" s="1"/>
  <c r="B17" i="56" s="1"/>
  <c r="B18" i="56" s="1"/>
  <c r="B19" i="56" s="1"/>
  <c r="B20" i="56" s="1"/>
  <c r="B21" i="56" s="1"/>
  <c r="B22" i="56" s="1"/>
  <c r="B23" i="56" s="1"/>
  <c r="B24" i="56" s="1"/>
  <c r="B25" i="56" s="1"/>
  <c r="B26" i="56" s="1"/>
  <c r="B27" i="56" s="1"/>
  <c r="B28" i="56" s="1"/>
  <c r="B29" i="56" s="1"/>
  <c r="B30" i="56" s="1"/>
  <c r="A8" i="56"/>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S31" i="55"/>
  <c r="AP12" i="39" s="1"/>
  <c r="AR31" i="55"/>
  <c r="AO12" i="39" s="1"/>
  <c r="AQ31" i="55"/>
  <c r="AN12" i="39" s="1"/>
  <c r="AP31" i="55"/>
  <c r="AM12" i="39" s="1"/>
  <c r="AO31" i="55"/>
  <c r="AL12" i="39" s="1"/>
  <c r="AN31" i="55"/>
  <c r="AK12" i="39" s="1"/>
  <c r="AM31" i="55"/>
  <c r="AJ12" i="39" s="1"/>
  <c r="AL31" i="55"/>
  <c r="AI12" i="39" s="1"/>
  <c r="AK31" i="55"/>
  <c r="AH12" i="39" s="1"/>
  <c r="AJ31" i="55"/>
  <c r="AG12" i="39" s="1"/>
  <c r="AI31" i="55"/>
  <c r="AF12" i="39" s="1"/>
  <c r="AH31" i="55"/>
  <c r="AE12" i="39" s="1"/>
  <c r="AG31" i="55"/>
  <c r="AD12" i="39" s="1"/>
  <c r="AF31" i="55"/>
  <c r="AC12" i="39" s="1"/>
  <c r="AE31" i="55"/>
  <c r="AB12" i="39" s="1"/>
  <c r="AD31" i="55"/>
  <c r="AA12" i="39" s="1"/>
  <c r="AC31" i="55"/>
  <c r="Z12" i="39" s="1"/>
  <c r="AA31" i="55"/>
  <c r="X12" i="39" s="1"/>
  <c r="Z31" i="55"/>
  <c r="W12" i="39" s="1"/>
  <c r="Y31" i="55"/>
  <c r="V12" i="39" s="1"/>
  <c r="X31" i="55"/>
  <c r="U12" i="39" s="1"/>
  <c r="W31" i="55"/>
  <c r="T12" i="39" s="1"/>
  <c r="V31" i="55"/>
  <c r="S12" i="39" s="1"/>
  <c r="U31" i="55"/>
  <c r="R12" i="39" s="1"/>
  <c r="T31" i="55"/>
  <c r="R31" i="55"/>
  <c r="P12" i="39" s="1"/>
  <c r="Q31" i="55"/>
  <c r="O12" i="39" s="1"/>
  <c r="P31" i="55"/>
  <c r="N12" i="39" s="1"/>
  <c r="O31" i="55"/>
  <c r="M12" i="39" s="1"/>
  <c r="H31" i="55"/>
  <c r="E12" i="39" s="1"/>
  <c r="F31" i="55"/>
  <c r="C12" i="39" s="1"/>
  <c r="H12" i="39" s="1"/>
  <c r="E31" i="55"/>
  <c r="B12" i="39" s="1"/>
  <c r="F12" i="39" s="1"/>
  <c r="AU30" i="55"/>
  <c r="AT30" i="55"/>
  <c r="M30" i="55"/>
  <c r="L30" i="55"/>
  <c r="K30" i="55"/>
  <c r="AU29" i="55"/>
  <c r="AT29" i="55"/>
  <c r="M29" i="55"/>
  <c r="L29" i="55"/>
  <c r="K29" i="55"/>
  <c r="AU28" i="55"/>
  <c r="AT28" i="55"/>
  <c r="M28" i="55"/>
  <c r="L28" i="55"/>
  <c r="K28" i="55"/>
  <c r="AU27" i="55"/>
  <c r="AT27" i="55"/>
  <c r="M27" i="55"/>
  <c r="L27" i="55"/>
  <c r="K27" i="55"/>
  <c r="AU26" i="55"/>
  <c r="AT26" i="55"/>
  <c r="M26" i="55"/>
  <c r="L26" i="55"/>
  <c r="K26" i="55"/>
  <c r="AU25" i="55"/>
  <c r="AT25" i="55"/>
  <c r="M25" i="55"/>
  <c r="L25" i="55"/>
  <c r="K25" i="55"/>
  <c r="AU24" i="55"/>
  <c r="AT24" i="55"/>
  <c r="M24" i="55"/>
  <c r="L24" i="55"/>
  <c r="K24" i="55"/>
  <c r="AU23" i="55"/>
  <c r="AT23" i="55"/>
  <c r="M23" i="55"/>
  <c r="L23" i="55"/>
  <c r="K23" i="55"/>
  <c r="AU22" i="55"/>
  <c r="AT22" i="55"/>
  <c r="M22" i="55"/>
  <c r="L22" i="55"/>
  <c r="K22" i="55"/>
  <c r="AU21" i="55"/>
  <c r="AT21" i="55"/>
  <c r="M21" i="55"/>
  <c r="L21" i="55"/>
  <c r="K21" i="55"/>
  <c r="AU20" i="55"/>
  <c r="AT20" i="55"/>
  <c r="M20" i="55"/>
  <c r="L20" i="55"/>
  <c r="K20" i="55"/>
  <c r="AU19" i="55"/>
  <c r="AT19" i="55"/>
  <c r="M19" i="55"/>
  <c r="L19" i="55"/>
  <c r="K19" i="55"/>
  <c r="AU18" i="55"/>
  <c r="AT18" i="55"/>
  <c r="M18" i="55"/>
  <c r="L18" i="55"/>
  <c r="K18" i="55"/>
  <c r="AU17" i="55"/>
  <c r="AT17" i="55"/>
  <c r="M17" i="55"/>
  <c r="L17" i="55"/>
  <c r="K17" i="55"/>
  <c r="AU16" i="55"/>
  <c r="AT16" i="55"/>
  <c r="M16" i="55"/>
  <c r="L16" i="55"/>
  <c r="K16" i="55"/>
  <c r="AU15" i="55"/>
  <c r="AT15" i="55"/>
  <c r="AV31" i="55" s="1"/>
  <c r="AS12" i="39" s="1"/>
  <c r="M15" i="55"/>
  <c r="L15" i="55"/>
  <c r="K15" i="55"/>
  <c r="AU14" i="55"/>
  <c r="AT14" i="55"/>
  <c r="M14" i="55"/>
  <c r="L14" i="55"/>
  <c r="K14" i="55"/>
  <c r="AU13" i="55"/>
  <c r="AT13" i="55"/>
  <c r="M13" i="55"/>
  <c r="L13" i="55"/>
  <c r="K13" i="55"/>
  <c r="AU12" i="55"/>
  <c r="AT12" i="55"/>
  <c r="M12" i="55"/>
  <c r="L12" i="55"/>
  <c r="K12" i="55"/>
  <c r="AU11" i="55"/>
  <c r="AT11" i="55"/>
  <c r="M11" i="55"/>
  <c r="L11" i="55"/>
  <c r="K11" i="55"/>
  <c r="AU10" i="55"/>
  <c r="AT10" i="55"/>
  <c r="M10" i="55"/>
  <c r="L10" i="55"/>
  <c r="K10" i="55"/>
  <c r="AU9" i="55"/>
  <c r="AT9" i="55"/>
  <c r="M9" i="55"/>
  <c r="L9" i="55"/>
  <c r="K9" i="55"/>
  <c r="AU8" i="55"/>
  <c r="AT8" i="55"/>
  <c r="M8" i="55"/>
  <c r="L8" i="55"/>
  <c r="K8" i="55"/>
  <c r="B8" i="55"/>
  <c r="B9" i="55" s="1"/>
  <c r="B10" i="55" s="1"/>
  <c r="B11" i="55" s="1"/>
  <c r="B12" i="55" s="1"/>
  <c r="B13" i="55" s="1"/>
  <c r="B14" i="55" s="1"/>
  <c r="B15" i="55" s="1"/>
  <c r="B16" i="55" s="1"/>
  <c r="B17" i="55" s="1"/>
  <c r="B18" i="55" s="1"/>
  <c r="B19" i="55" s="1"/>
  <c r="B20" i="55" s="1"/>
  <c r="B21" i="55" s="1"/>
  <c r="B22" i="55" s="1"/>
  <c r="B23" i="55" s="1"/>
  <c r="B24" i="55" s="1"/>
  <c r="B25" i="55" s="1"/>
  <c r="B26" i="55" s="1"/>
  <c r="B27" i="55" s="1"/>
  <c r="B28" i="55" s="1"/>
  <c r="B29" i="55" s="1"/>
  <c r="B30" i="55" s="1"/>
  <c r="A8" i="55"/>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U7" i="55"/>
  <c r="AT7" i="55"/>
  <c r="M7" i="55"/>
  <c r="L7" i="55"/>
  <c r="K7" i="55"/>
  <c r="J31" i="55"/>
  <c r="AS31" i="54"/>
  <c r="AP11" i="39" s="1"/>
  <c r="AR31" i="54"/>
  <c r="AO11" i="39" s="1"/>
  <c r="AQ31" i="54"/>
  <c r="AN11" i="39" s="1"/>
  <c r="AP31" i="54"/>
  <c r="AM11" i="39" s="1"/>
  <c r="AO31" i="54"/>
  <c r="AL11" i="39" s="1"/>
  <c r="AN31" i="54"/>
  <c r="AK11" i="39" s="1"/>
  <c r="AM31" i="54"/>
  <c r="AJ11" i="39" s="1"/>
  <c r="AL31" i="54"/>
  <c r="AI11" i="39" s="1"/>
  <c r="AK31" i="54"/>
  <c r="AH11" i="39" s="1"/>
  <c r="AJ31" i="54"/>
  <c r="AG11" i="39" s="1"/>
  <c r="AI31" i="54"/>
  <c r="AF11" i="39" s="1"/>
  <c r="AH31" i="54"/>
  <c r="AE11" i="39" s="1"/>
  <c r="AG31" i="54"/>
  <c r="AD11" i="39" s="1"/>
  <c r="AF31" i="54"/>
  <c r="AC11" i="39" s="1"/>
  <c r="AE31" i="54"/>
  <c r="AB11" i="39" s="1"/>
  <c r="AD31" i="54"/>
  <c r="AA11" i="39" s="1"/>
  <c r="AC31" i="54"/>
  <c r="Z11" i="39" s="1"/>
  <c r="AA31" i="54"/>
  <c r="X11" i="39" s="1"/>
  <c r="Z31" i="54"/>
  <c r="W11" i="39" s="1"/>
  <c r="Y31" i="54"/>
  <c r="V11" i="39" s="1"/>
  <c r="X31" i="54"/>
  <c r="U11" i="39" s="1"/>
  <c r="W31" i="54"/>
  <c r="T11" i="39" s="1"/>
  <c r="V31" i="54"/>
  <c r="S11" i="39" s="1"/>
  <c r="U31" i="54"/>
  <c r="R11" i="39" s="1"/>
  <c r="T31" i="54"/>
  <c r="R31" i="54"/>
  <c r="P11" i="39" s="1"/>
  <c r="Q31" i="54"/>
  <c r="O11" i="39" s="1"/>
  <c r="P31" i="54"/>
  <c r="N11" i="39" s="1"/>
  <c r="O31" i="54"/>
  <c r="M11" i="39" s="1"/>
  <c r="H31" i="54"/>
  <c r="E11" i="39" s="1"/>
  <c r="F31" i="54"/>
  <c r="C11" i="39" s="1"/>
  <c r="H11" i="39" s="1"/>
  <c r="E31" i="54"/>
  <c r="B11" i="39" s="1"/>
  <c r="F11" i="39" s="1"/>
  <c r="AU30" i="54"/>
  <c r="AT30" i="54"/>
  <c r="M30" i="54"/>
  <c r="L30" i="54"/>
  <c r="K30" i="54"/>
  <c r="AU29" i="54"/>
  <c r="AT29" i="54"/>
  <c r="M29" i="54"/>
  <c r="L29" i="54"/>
  <c r="K29" i="54"/>
  <c r="AU28" i="54"/>
  <c r="AT28" i="54"/>
  <c r="M28" i="54"/>
  <c r="L28" i="54"/>
  <c r="K28" i="54"/>
  <c r="AU27" i="54"/>
  <c r="AT27" i="54"/>
  <c r="M27" i="54"/>
  <c r="L27" i="54"/>
  <c r="K27" i="54"/>
  <c r="AU26" i="54"/>
  <c r="AT26" i="54"/>
  <c r="M26" i="54"/>
  <c r="L26" i="54"/>
  <c r="K26" i="54"/>
  <c r="AU25" i="54"/>
  <c r="AT25" i="54"/>
  <c r="M25" i="54"/>
  <c r="L25" i="54"/>
  <c r="K25" i="54"/>
  <c r="AU24" i="54"/>
  <c r="AT24" i="54"/>
  <c r="M24" i="54"/>
  <c r="L24" i="54"/>
  <c r="K24" i="54"/>
  <c r="AU23" i="54"/>
  <c r="AT23" i="54"/>
  <c r="M23" i="54"/>
  <c r="L23" i="54"/>
  <c r="K23" i="54"/>
  <c r="AU22" i="54"/>
  <c r="AT22" i="54"/>
  <c r="M22" i="54"/>
  <c r="L22" i="54"/>
  <c r="K22" i="54"/>
  <c r="AU21" i="54"/>
  <c r="AT21" i="54"/>
  <c r="M21" i="54"/>
  <c r="L21" i="54"/>
  <c r="K21" i="54"/>
  <c r="AU20" i="54"/>
  <c r="AT20" i="54"/>
  <c r="M20" i="54"/>
  <c r="L20" i="54"/>
  <c r="K20" i="54"/>
  <c r="AU19" i="54"/>
  <c r="AT19" i="54"/>
  <c r="M19" i="54"/>
  <c r="L19" i="54"/>
  <c r="K19" i="54"/>
  <c r="AU18" i="54"/>
  <c r="AT18" i="54"/>
  <c r="M18" i="54"/>
  <c r="L18" i="54"/>
  <c r="K18" i="54"/>
  <c r="AU17" i="54"/>
  <c r="AT17" i="54"/>
  <c r="M17" i="54"/>
  <c r="L17" i="54"/>
  <c r="K17" i="54"/>
  <c r="AU16" i="54"/>
  <c r="AT16" i="54"/>
  <c r="M16" i="54"/>
  <c r="L16" i="54"/>
  <c r="K16" i="54"/>
  <c r="AU15" i="54"/>
  <c r="AT15" i="54"/>
  <c r="AV31" i="54" s="1"/>
  <c r="AS11" i="39" s="1"/>
  <c r="M15" i="54"/>
  <c r="L15" i="54"/>
  <c r="K15" i="54"/>
  <c r="AU14" i="54"/>
  <c r="AT14" i="54"/>
  <c r="M14" i="54"/>
  <c r="L14" i="54"/>
  <c r="K14" i="54"/>
  <c r="AU13" i="54"/>
  <c r="AT13" i="54"/>
  <c r="M13" i="54"/>
  <c r="L13" i="54"/>
  <c r="K13" i="54"/>
  <c r="AU12" i="54"/>
  <c r="AT12" i="54"/>
  <c r="M12" i="54"/>
  <c r="L12" i="54"/>
  <c r="K12" i="54"/>
  <c r="AU11" i="54"/>
  <c r="AT11" i="54"/>
  <c r="M11" i="54"/>
  <c r="L11" i="54"/>
  <c r="K11" i="54"/>
  <c r="AU10" i="54"/>
  <c r="AT10" i="54"/>
  <c r="M10" i="54"/>
  <c r="L10" i="54"/>
  <c r="K10" i="54"/>
  <c r="AU9" i="54"/>
  <c r="AT9" i="54"/>
  <c r="M9" i="54"/>
  <c r="L9" i="54"/>
  <c r="K9" i="54"/>
  <c r="AU8" i="54"/>
  <c r="AT8" i="54"/>
  <c r="M8" i="54"/>
  <c r="L8" i="54"/>
  <c r="K8" i="54"/>
  <c r="B8" i="54"/>
  <c r="B9" i="54" s="1"/>
  <c r="B10" i="54" s="1"/>
  <c r="B11" i="54" s="1"/>
  <c r="B12" i="54" s="1"/>
  <c r="B13" i="54" s="1"/>
  <c r="B14" i="54" s="1"/>
  <c r="B15" i="54" s="1"/>
  <c r="B16" i="54" s="1"/>
  <c r="B17" i="54" s="1"/>
  <c r="B18" i="54" s="1"/>
  <c r="B19" i="54" s="1"/>
  <c r="B20" i="54" s="1"/>
  <c r="B21" i="54" s="1"/>
  <c r="B22" i="54" s="1"/>
  <c r="B23" i="54" s="1"/>
  <c r="B24" i="54" s="1"/>
  <c r="B25" i="54" s="1"/>
  <c r="B26" i="54" s="1"/>
  <c r="B27" i="54" s="1"/>
  <c r="B28" i="54" s="1"/>
  <c r="B29" i="54" s="1"/>
  <c r="B30" i="54" s="1"/>
  <c r="A8" i="54"/>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U7" i="54"/>
  <c r="AT7" i="54"/>
  <c r="M7" i="54"/>
  <c r="L7" i="54"/>
  <c r="K7" i="54"/>
  <c r="AS31" i="53"/>
  <c r="AP10" i="39" s="1"/>
  <c r="AR31" i="53"/>
  <c r="AO10" i="39" s="1"/>
  <c r="AQ31" i="53"/>
  <c r="AN10" i="39" s="1"/>
  <c r="AP31" i="53"/>
  <c r="AM10" i="39" s="1"/>
  <c r="AO31" i="53"/>
  <c r="AL10" i="39" s="1"/>
  <c r="AN31" i="53"/>
  <c r="AK10" i="39" s="1"/>
  <c r="AM31" i="53"/>
  <c r="AJ10" i="39" s="1"/>
  <c r="AL31" i="53"/>
  <c r="AI10" i="39" s="1"/>
  <c r="AK31" i="53"/>
  <c r="AH10" i="39" s="1"/>
  <c r="AJ31" i="53"/>
  <c r="AG10" i="39" s="1"/>
  <c r="AI31" i="53"/>
  <c r="AF10" i="39" s="1"/>
  <c r="AH31" i="53"/>
  <c r="AE10" i="39" s="1"/>
  <c r="AG31" i="53"/>
  <c r="AD10" i="39" s="1"/>
  <c r="AF31" i="53"/>
  <c r="AC10" i="39" s="1"/>
  <c r="AE31" i="53"/>
  <c r="AB10" i="39" s="1"/>
  <c r="AD31" i="53"/>
  <c r="AA10" i="39" s="1"/>
  <c r="AC31" i="53"/>
  <c r="Z10" i="39" s="1"/>
  <c r="AA31" i="53"/>
  <c r="X10" i="39" s="1"/>
  <c r="Z31" i="53"/>
  <c r="W10" i="39" s="1"/>
  <c r="Y31" i="53"/>
  <c r="V10" i="39" s="1"/>
  <c r="X31" i="53"/>
  <c r="U10" i="39" s="1"/>
  <c r="W31" i="53"/>
  <c r="T10" i="39" s="1"/>
  <c r="V31" i="53"/>
  <c r="S10" i="39" s="1"/>
  <c r="U31" i="53"/>
  <c r="R10" i="39" s="1"/>
  <c r="T31" i="53"/>
  <c r="R31" i="53"/>
  <c r="P10" i="39" s="1"/>
  <c r="Q31" i="53"/>
  <c r="O10" i="39" s="1"/>
  <c r="P31" i="53"/>
  <c r="N10" i="39" s="1"/>
  <c r="O31" i="53"/>
  <c r="M10" i="39" s="1"/>
  <c r="H31" i="53"/>
  <c r="E10" i="39" s="1"/>
  <c r="F31" i="53"/>
  <c r="C10" i="39" s="1"/>
  <c r="H10" i="39" s="1"/>
  <c r="E31" i="53"/>
  <c r="B10" i="39" s="1"/>
  <c r="F10" i="39" s="1"/>
  <c r="AU30" i="53"/>
  <c r="AT30" i="53"/>
  <c r="M30" i="53"/>
  <c r="L30" i="53"/>
  <c r="K30" i="53"/>
  <c r="AU29" i="53"/>
  <c r="AT29" i="53"/>
  <c r="M29" i="53"/>
  <c r="L29" i="53"/>
  <c r="K29" i="53"/>
  <c r="AU28" i="53"/>
  <c r="AT28" i="53"/>
  <c r="M28" i="53"/>
  <c r="L28" i="53"/>
  <c r="K28" i="53"/>
  <c r="AU27" i="53"/>
  <c r="AT27" i="53"/>
  <c r="M27" i="53"/>
  <c r="L27" i="53"/>
  <c r="K27" i="53"/>
  <c r="AU26" i="53"/>
  <c r="AT26" i="53"/>
  <c r="M26" i="53"/>
  <c r="L26" i="53"/>
  <c r="K26" i="53"/>
  <c r="AU25" i="53"/>
  <c r="AT25" i="53"/>
  <c r="M25" i="53"/>
  <c r="L25" i="53"/>
  <c r="K25" i="53"/>
  <c r="AU24" i="53"/>
  <c r="AT24" i="53"/>
  <c r="M24" i="53"/>
  <c r="L24" i="53"/>
  <c r="K24" i="53"/>
  <c r="AU23" i="53"/>
  <c r="AT23" i="53"/>
  <c r="M23" i="53"/>
  <c r="L23" i="53"/>
  <c r="K23" i="53"/>
  <c r="AU22" i="53"/>
  <c r="AT22" i="53"/>
  <c r="M22" i="53"/>
  <c r="L22" i="53"/>
  <c r="K22" i="53"/>
  <c r="AU21" i="53"/>
  <c r="AT21" i="53"/>
  <c r="M21" i="53"/>
  <c r="L21" i="53"/>
  <c r="K21" i="53"/>
  <c r="AU20" i="53"/>
  <c r="AT20" i="53"/>
  <c r="M20" i="53"/>
  <c r="L20" i="53"/>
  <c r="K20" i="53"/>
  <c r="AU19" i="53"/>
  <c r="AT19" i="53"/>
  <c r="M19" i="53"/>
  <c r="L19" i="53"/>
  <c r="K19" i="53"/>
  <c r="AU18" i="53"/>
  <c r="AT18" i="53"/>
  <c r="M18" i="53"/>
  <c r="L18" i="53"/>
  <c r="K18" i="53"/>
  <c r="AU17" i="53"/>
  <c r="AT17" i="53"/>
  <c r="M17" i="53"/>
  <c r="L17" i="53"/>
  <c r="K17" i="53"/>
  <c r="AU16" i="53"/>
  <c r="AT16" i="53"/>
  <c r="M16" i="53"/>
  <c r="L16" i="53"/>
  <c r="K16" i="53"/>
  <c r="AU15" i="53"/>
  <c r="AT15" i="53"/>
  <c r="AV31" i="53" s="1"/>
  <c r="AS10" i="39" s="1"/>
  <c r="M15" i="53"/>
  <c r="L15" i="53"/>
  <c r="K15" i="53"/>
  <c r="AU14" i="53"/>
  <c r="AT14" i="53"/>
  <c r="M14" i="53"/>
  <c r="L14" i="53"/>
  <c r="K14" i="53"/>
  <c r="AU13" i="53"/>
  <c r="AT13" i="53"/>
  <c r="M13" i="53"/>
  <c r="L13" i="53"/>
  <c r="K13" i="53"/>
  <c r="AU12" i="53"/>
  <c r="AT12" i="53"/>
  <c r="M12" i="53"/>
  <c r="L12" i="53"/>
  <c r="K12" i="53"/>
  <c r="AU11" i="53"/>
  <c r="AT11" i="53"/>
  <c r="M11" i="53"/>
  <c r="L11" i="53"/>
  <c r="K11" i="53"/>
  <c r="AU10" i="53"/>
  <c r="AT10" i="53"/>
  <c r="M10" i="53"/>
  <c r="L10" i="53"/>
  <c r="K10" i="53"/>
  <c r="AU9" i="53"/>
  <c r="AT9" i="53"/>
  <c r="M9" i="53"/>
  <c r="L9" i="53"/>
  <c r="K9" i="53"/>
  <c r="AU8" i="53"/>
  <c r="AT8" i="53"/>
  <c r="M8" i="53"/>
  <c r="L8" i="53"/>
  <c r="K8" i="53"/>
  <c r="B8" i="53"/>
  <c r="B9" i="53" s="1"/>
  <c r="B10" i="53" s="1"/>
  <c r="B11" i="53" s="1"/>
  <c r="B12" i="53" s="1"/>
  <c r="B13" i="53" s="1"/>
  <c r="B14" i="53" s="1"/>
  <c r="B15" i="53" s="1"/>
  <c r="B16" i="53" s="1"/>
  <c r="B17" i="53" s="1"/>
  <c r="B18" i="53" s="1"/>
  <c r="B19" i="53" s="1"/>
  <c r="B20" i="53" s="1"/>
  <c r="B21" i="53" s="1"/>
  <c r="B22" i="53" s="1"/>
  <c r="B23" i="53" s="1"/>
  <c r="B24" i="53" s="1"/>
  <c r="B25" i="53" s="1"/>
  <c r="B26" i="53" s="1"/>
  <c r="B27" i="53" s="1"/>
  <c r="B28" i="53" s="1"/>
  <c r="B29" i="53" s="1"/>
  <c r="B30" i="53" s="1"/>
  <c r="A8" i="53"/>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U7" i="53"/>
  <c r="AT7" i="53"/>
  <c r="M7" i="53"/>
  <c r="L7" i="53"/>
  <c r="K7" i="53"/>
  <c r="J31" i="53"/>
  <c r="AS31" i="52"/>
  <c r="AP9" i="39" s="1"/>
  <c r="AR31" i="52"/>
  <c r="AO9" i="39" s="1"/>
  <c r="AQ31" i="52"/>
  <c r="AN9" i="39" s="1"/>
  <c r="AP31" i="52"/>
  <c r="AM9" i="39" s="1"/>
  <c r="AO31" i="52"/>
  <c r="AL9" i="39" s="1"/>
  <c r="AN31" i="52"/>
  <c r="AK9" i="39" s="1"/>
  <c r="AM31" i="52"/>
  <c r="AJ9" i="39" s="1"/>
  <c r="AL31" i="52"/>
  <c r="AI9" i="39" s="1"/>
  <c r="AK31" i="52"/>
  <c r="AH9" i="39" s="1"/>
  <c r="AJ31" i="52"/>
  <c r="AG9" i="39" s="1"/>
  <c r="AI31" i="52"/>
  <c r="AF9" i="39" s="1"/>
  <c r="AH31" i="52"/>
  <c r="AE9" i="39" s="1"/>
  <c r="AG31" i="52"/>
  <c r="AD9" i="39" s="1"/>
  <c r="AF31" i="52"/>
  <c r="AC9" i="39" s="1"/>
  <c r="AE31" i="52"/>
  <c r="AB9" i="39" s="1"/>
  <c r="AD31" i="52"/>
  <c r="AA9" i="39" s="1"/>
  <c r="AC31" i="52"/>
  <c r="Z9" i="39" s="1"/>
  <c r="AA31" i="52"/>
  <c r="X9" i="39" s="1"/>
  <c r="Z31" i="52"/>
  <c r="W9" i="39" s="1"/>
  <c r="Y31" i="52"/>
  <c r="V9" i="39" s="1"/>
  <c r="X31" i="52"/>
  <c r="U9" i="39" s="1"/>
  <c r="W31" i="52"/>
  <c r="T9" i="39" s="1"/>
  <c r="V31" i="52"/>
  <c r="S9" i="39" s="1"/>
  <c r="U31" i="52"/>
  <c r="R9" i="39" s="1"/>
  <c r="T31" i="52"/>
  <c r="Q9" i="39" s="1"/>
  <c r="R31" i="52"/>
  <c r="P9" i="39" s="1"/>
  <c r="Q31" i="52"/>
  <c r="O9" i="39" s="1"/>
  <c r="P31" i="52"/>
  <c r="N9" i="39" s="1"/>
  <c r="O31" i="52"/>
  <c r="M9" i="39" s="1"/>
  <c r="H31" i="52"/>
  <c r="E9" i="39" s="1"/>
  <c r="F31" i="52"/>
  <c r="C9" i="39" s="1"/>
  <c r="H9" i="39" s="1"/>
  <c r="E31" i="52"/>
  <c r="B9" i="39" s="1"/>
  <c r="F9" i="39" s="1"/>
  <c r="AU30" i="52"/>
  <c r="M30" i="52"/>
  <c r="L30" i="52"/>
  <c r="K30" i="52"/>
  <c r="AU29" i="52"/>
  <c r="M29" i="52"/>
  <c r="L29" i="52"/>
  <c r="K29" i="52"/>
  <c r="AU28" i="52"/>
  <c r="M28" i="52"/>
  <c r="L28" i="52"/>
  <c r="K28" i="52"/>
  <c r="AU27" i="52"/>
  <c r="M27" i="52"/>
  <c r="L27" i="52"/>
  <c r="K27" i="52"/>
  <c r="AU26" i="52"/>
  <c r="M26" i="52"/>
  <c r="L26" i="52"/>
  <c r="K26" i="52"/>
  <c r="AU25" i="52"/>
  <c r="M25" i="52"/>
  <c r="L25" i="52"/>
  <c r="K25" i="52"/>
  <c r="AU24" i="52"/>
  <c r="M24" i="52"/>
  <c r="L24" i="52"/>
  <c r="K24" i="52"/>
  <c r="AU23" i="52"/>
  <c r="M23" i="52"/>
  <c r="L23" i="52"/>
  <c r="K23" i="52"/>
  <c r="AU22" i="52"/>
  <c r="M22" i="52"/>
  <c r="L22" i="52"/>
  <c r="K22" i="52"/>
  <c r="AU21" i="52"/>
  <c r="M21" i="52"/>
  <c r="L21" i="52"/>
  <c r="K21" i="52"/>
  <c r="AU20" i="52"/>
  <c r="M20" i="52"/>
  <c r="L20" i="52"/>
  <c r="K20" i="52"/>
  <c r="AU19" i="52"/>
  <c r="M19" i="52"/>
  <c r="L19" i="52"/>
  <c r="K19" i="52"/>
  <c r="AU18" i="52"/>
  <c r="M18" i="52"/>
  <c r="L18" i="52"/>
  <c r="K18" i="52"/>
  <c r="AU17" i="52"/>
  <c r="M17" i="52"/>
  <c r="L17" i="52"/>
  <c r="K17" i="52"/>
  <c r="AU16" i="52"/>
  <c r="M16" i="52"/>
  <c r="L16" i="52"/>
  <c r="K16" i="52"/>
  <c r="AU15" i="52"/>
  <c r="AV31" i="52"/>
  <c r="AS9" i="39" s="1"/>
  <c r="M15" i="52"/>
  <c r="L15" i="52"/>
  <c r="K15" i="52"/>
  <c r="AU14" i="52"/>
  <c r="M14" i="52"/>
  <c r="L14" i="52"/>
  <c r="K14" i="52"/>
  <c r="AU13" i="52"/>
  <c r="M13" i="52"/>
  <c r="L13" i="52"/>
  <c r="K13" i="52"/>
  <c r="AU12" i="52"/>
  <c r="M12" i="52"/>
  <c r="L12" i="52"/>
  <c r="K12" i="52"/>
  <c r="AU11" i="52"/>
  <c r="M11" i="52"/>
  <c r="L11" i="52"/>
  <c r="K11" i="52"/>
  <c r="AU10" i="52"/>
  <c r="M10" i="52"/>
  <c r="L10" i="52"/>
  <c r="K10" i="52"/>
  <c r="AU9" i="52"/>
  <c r="M9" i="52"/>
  <c r="L9" i="52"/>
  <c r="K9" i="52"/>
  <c r="AU8" i="52"/>
  <c r="M8" i="52"/>
  <c r="L8" i="52"/>
  <c r="K8" i="52"/>
  <c r="B8" i="52"/>
  <c r="B9" i="52" s="1"/>
  <c r="B10" i="52" s="1"/>
  <c r="B11" i="52" s="1"/>
  <c r="B12" i="52" s="1"/>
  <c r="B13" i="52" s="1"/>
  <c r="B14" i="52" s="1"/>
  <c r="B15" i="52" s="1"/>
  <c r="B16" i="52" s="1"/>
  <c r="B17" i="52" s="1"/>
  <c r="B18" i="52" s="1"/>
  <c r="B19" i="52" s="1"/>
  <c r="B20" i="52" s="1"/>
  <c r="B21" i="52" s="1"/>
  <c r="B22" i="52" s="1"/>
  <c r="B23" i="52" s="1"/>
  <c r="B24" i="52" s="1"/>
  <c r="B25" i="52" s="1"/>
  <c r="B26" i="52" s="1"/>
  <c r="B27" i="52" s="1"/>
  <c r="B28" i="52" s="1"/>
  <c r="B29" i="52" s="1"/>
  <c r="B30" i="52" s="1"/>
  <c r="A8" i="52"/>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U7" i="52"/>
  <c r="M7" i="52"/>
  <c r="L7" i="52"/>
  <c r="K7" i="52"/>
  <c r="AS31" i="51"/>
  <c r="AP8" i="39" s="1"/>
  <c r="AR31" i="51"/>
  <c r="AO8" i="39" s="1"/>
  <c r="AQ31" i="51"/>
  <c r="AN8" i="39" s="1"/>
  <c r="AP31" i="51"/>
  <c r="AM8" i="39" s="1"/>
  <c r="AO31" i="51"/>
  <c r="AL8" i="39" s="1"/>
  <c r="AN31" i="51"/>
  <c r="AK8" i="39" s="1"/>
  <c r="AM31" i="51"/>
  <c r="AJ8" i="39" s="1"/>
  <c r="AL31" i="51"/>
  <c r="AI8" i="39" s="1"/>
  <c r="AK31" i="51"/>
  <c r="AH8" i="39" s="1"/>
  <c r="AJ31" i="51"/>
  <c r="AG8" i="39" s="1"/>
  <c r="AI31" i="51"/>
  <c r="AF8" i="39" s="1"/>
  <c r="AH31" i="51"/>
  <c r="AE8" i="39" s="1"/>
  <c r="AG31" i="51"/>
  <c r="AD8" i="39" s="1"/>
  <c r="AF31" i="51"/>
  <c r="AC8" i="39" s="1"/>
  <c r="AE31" i="51"/>
  <c r="AB8" i="39" s="1"/>
  <c r="AD31" i="51"/>
  <c r="AA8" i="39" s="1"/>
  <c r="AC31" i="51"/>
  <c r="Z8" i="39" s="1"/>
  <c r="AA31" i="51"/>
  <c r="X8" i="39" s="1"/>
  <c r="Z31" i="51"/>
  <c r="W8" i="39" s="1"/>
  <c r="Y31" i="51"/>
  <c r="V8" i="39" s="1"/>
  <c r="X31" i="51"/>
  <c r="U8" i="39" s="1"/>
  <c r="W31" i="51"/>
  <c r="T8" i="39" s="1"/>
  <c r="V31" i="51"/>
  <c r="S8" i="39" s="1"/>
  <c r="U31" i="51"/>
  <c r="R8" i="39" s="1"/>
  <c r="T31" i="51"/>
  <c r="R31" i="51"/>
  <c r="P8" i="39" s="1"/>
  <c r="Q31" i="51"/>
  <c r="O8" i="39" s="1"/>
  <c r="P31" i="51"/>
  <c r="N8" i="39" s="1"/>
  <c r="O31" i="51"/>
  <c r="M8" i="39" s="1"/>
  <c r="H31" i="51"/>
  <c r="E8" i="39" s="1"/>
  <c r="F31" i="51"/>
  <c r="C8" i="39" s="1"/>
  <c r="E31" i="51"/>
  <c r="B8" i="39" s="1"/>
  <c r="F8" i="39" s="1"/>
  <c r="AU30" i="51"/>
  <c r="AT30" i="51"/>
  <c r="M30" i="51"/>
  <c r="L30" i="51"/>
  <c r="K30" i="51"/>
  <c r="AU29" i="51"/>
  <c r="AT29" i="51"/>
  <c r="M29" i="51"/>
  <c r="L29" i="51"/>
  <c r="K29" i="51"/>
  <c r="AU28" i="51"/>
  <c r="AT28" i="51"/>
  <c r="M28" i="51"/>
  <c r="L28" i="51"/>
  <c r="K28" i="51"/>
  <c r="AU27" i="51"/>
  <c r="AT27" i="51"/>
  <c r="M27" i="51"/>
  <c r="L27" i="51"/>
  <c r="K27" i="51"/>
  <c r="AU26" i="51"/>
  <c r="AT26" i="51"/>
  <c r="M26" i="51"/>
  <c r="L26" i="51"/>
  <c r="K26" i="51"/>
  <c r="AU25" i="51"/>
  <c r="AT25" i="51"/>
  <c r="M25" i="51"/>
  <c r="L25" i="51"/>
  <c r="K25" i="51"/>
  <c r="AU24" i="51"/>
  <c r="AT24" i="51"/>
  <c r="M24" i="51"/>
  <c r="L24" i="51"/>
  <c r="K24" i="51"/>
  <c r="AU23" i="51"/>
  <c r="AT23" i="51"/>
  <c r="M23" i="51"/>
  <c r="L23" i="51"/>
  <c r="K23" i="51"/>
  <c r="AU22" i="51"/>
  <c r="AT22" i="51"/>
  <c r="M22" i="51"/>
  <c r="L22" i="51"/>
  <c r="K22" i="51"/>
  <c r="AU21" i="51"/>
  <c r="AT21" i="51"/>
  <c r="M21" i="51"/>
  <c r="L21" i="51"/>
  <c r="K21" i="51"/>
  <c r="AU20" i="51"/>
  <c r="AT20" i="51"/>
  <c r="M20" i="51"/>
  <c r="L20" i="51"/>
  <c r="K20" i="51"/>
  <c r="AU19" i="51"/>
  <c r="AT19" i="51"/>
  <c r="M19" i="51"/>
  <c r="L19" i="51"/>
  <c r="K19" i="51"/>
  <c r="AU18" i="51"/>
  <c r="AT18" i="51"/>
  <c r="M18" i="51"/>
  <c r="L18" i="51"/>
  <c r="K18" i="51"/>
  <c r="AU17" i="51"/>
  <c r="M17" i="51"/>
  <c r="L17" i="51"/>
  <c r="K17" i="51"/>
  <c r="AU16" i="51"/>
  <c r="M16" i="51"/>
  <c r="L16" i="51"/>
  <c r="K16" i="51"/>
  <c r="AU15" i="51"/>
  <c r="AV31" i="51"/>
  <c r="AS8" i="39" s="1"/>
  <c r="M15" i="51"/>
  <c r="L15" i="51"/>
  <c r="K15" i="51"/>
  <c r="AU14" i="51"/>
  <c r="M14" i="51"/>
  <c r="L14" i="51"/>
  <c r="K14" i="51"/>
  <c r="M13" i="51"/>
  <c r="K13" i="51"/>
  <c r="L13" i="51"/>
  <c r="M12" i="51"/>
  <c r="L12" i="51"/>
  <c r="M11" i="51"/>
  <c r="L11" i="51"/>
  <c r="K11" i="51"/>
  <c r="M10" i="51"/>
  <c r="L10" i="51"/>
  <c r="K10" i="51"/>
  <c r="AU9" i="51"/>
  <c r="M9" i="51"/>
  <c r="L9" i="51"/>
  <c r="K9" i="51"/>
  <c r="AU8" i="51"/>
  <c r="M8" i="51"/>
  <c r="L8" i="51"/>
  <c r="K8" i="51"/>
  <c r="B8" i="51"/>
  <c r="B9" i="51" s="1"/>
  <c r="B10" i="51" s="1"/>
  <c r="B11" i="51" s="1"/>
  <c r="B12" i="51" s="1"/>
  <c r="B13" i="51" s="1"/>
  <c r="B14" i="51" s="1"/>
  <c r="B15" i="51" s="1"/>
  <c r="B16" i="51" s="1"/>
  <c r="B17" i="51" s="1"/>
  <c r="B18" i="51" s="1"/>
  <c r="B19" i="51" s="1"/>
  <c r="B20" i="51" s="1"/>
  <c r="B21" i="51" s="1"/>
  <c r="B22" i="51" s="1"/>
  <c r="B23" i="51" s="1"/>
  <c r="B24" i="51" s="1"/>
  <c r="B25" i="51" s="1"/>
  <c r="B26" i="51" s="1"/>
  <c r="B27" i="51" s="1"/>
  <c r="B28" i="51" s="1"/>
  <c r="B29" i="51" s="1"/>
  <c r="B30" i="51" s="1"/>
  <c r="A8" i="5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U7" i="51"/>
  <c r="M7" i="51"/>
  <c r="L7" i="51"/>
  <c r="K7" i="51"/>
  <c r="M31" i="60" l="1"/>
  <c r="K17" i="39" s="1"/>
  <c r="K31" i="53"/>
  <c r="G10" i="39" s="1"/>
  <c r="AU31" i="53"/>
  <c r="AR10" i="39" s="1"/>
  <c r="K31" i="55"/>
  <c r="G12" i="39" s="1"/>
  <c r="AU31" i="55"/>
  <c r="AR12" i="39" s="1"/>
  <c r="AT31" i="57"/>
  <c r="AQ14" i="39" s="1"/>
  <c r="M31" i="52"/>
  <c r="K9" i="39" s="1"/>
  <c r="K31" i="57"/>
  <c r="G14" i="39" s="1"/>
  <c r="AU31" i="57"/>
  <c r="AR14" i="39" s="1"/>
  <c r="M31" i="58"/>
  <c r="K15" i="39" s="1"/>
  <c r="AT31" i="61"/>
  <c r="AQ18" i="39" s="1"/>
  <c r="AT31" i="59"/>
  <c r="AQ16" i="39" s="1"/>
  <c r="M31" i="56"/>
  <c r="K13" i="39" s="1"/>
  <c r="P19" i="39"/>
  <c r="X19" i="39"/>
  <c r="AM19" i="39"/>
  <c r="AT31" i="55"/>
  <c r="AQ12" i="39" s="1"/>
  <c r="M31" i="54"/>
  <c r="K11" i="39" s="1"/>
  <c r="AT31" i="53"/>
  <c r="AQ10" i="39" s="1"/>
  <c r="O19" i="39"/>
  <c r="U19" i="39"/>
  <c r="W19" i="39"/>
  <c r="Z19" i="39"/>
  <c r="AF19" i="39"/>
  <c r="L31" i="52"/>
  <c r="J9" i="39" s="1"/>
  <c r="C19" i="39"/>
  <c r="H8" i="39"/>
  <c r="H19" i="39" s="1"/>
  <c r="E19" i="39"/>
  <c r="L31" i="60"/>
  <c r="J17" i="39" s="1"/>
  <c r="L31" i="54"/>
  <c r="J11" i="39" s="1"/>
  <c r="K31" i="61"/>
  <c r="G18" i="39" s="1"/>
  <c r="AU31" i="61"/>
  <c r="AR18" i="39" s="1"/>
  <c r="L31" i="55"/>
  <c r="J12" i="39" s="1"/>
  <c r="L31" i="57"/>
  <c r="J14" i="39" s="1"/>
  <c r="L31" i="56"/>
  <c r="J13" i="39" s="1"/>
  <c r="L31" i="58"/>
  <c r="J15" i="39" s="1"/>
  <c r="K31" i="51"/>
  <c r="G8" i="39" s="1"/>
  <c r="J31" i="61"/>
  <c r="J31" i="51"/>
  <c r="AT31" i="51"/>
  <c r="AQ8" i="39" s="1"/>
  <c r="Q32" i="59"/>
  <c r="AU31" i="51"/>
  <c r="AR8" i="39" s="1"/>
  <c r="Q8" i="39"/>
  <c r="AU33" i="57"/>
  <c r="AU33" i="59"/>
  <c r="Q16" i="39"/>
  <c r="L31" i="51"/>
  <c r="J31" i="52"/>
  <c r="L31" i="53"/>
  <c r="J10" i="39" s="1"/>
  <c r="J31" i="54"/>
  <c r="AT31" i="54"/>
  <c r="AQ11" i="39" s="1"/>
  <c r="J31" i="56"/>
  <c r="AT31" i="56"/>
  <c r="AQ13" i="39" s="1"/>
  <c r="AV31" i="57"/>
  <c r="AS14" i="39" s="1"/>
  <c r="J31" i="58"/>
  <c r="AT31" i="58"/>
  <c r="AQ15" i="39" s="1"/>
  <c r="L31" i="59"/>
  <c r="J31" i="60"/>
  <c r="AT31" i="60"/>
  <c r="AQ17" i="39" s="1"/>
  <c r="L31" i="61"/>
  <c r="J18" i="39" s="1"/>
  <c r="AU33" i="53"/>
  <c r="Q10" i="39"/>
  <c r="AU33" i="55"/>
  <c r="Q12" i="39"/>
  <c r="M31" i="51"/>
  <c r="K8" i="39" s="1"/>
  <c r="K31" i="52"/>
  <c r="G9" i="39" s="1"/>
  <c r="AU31" i="52"/>
  <c r="AR9" i="39" s="1"/>
  <c r="AU33" i="52"/>
  <c r="M31" i="53"/>
  <c r="K10" i="39" s="1"/>
  <c r="K31" i="54"/>
  <c r="G11" i="39" s="1"/>
  <c r="AU31" i="54"/>
  <c r="AR11" i="39" s="1"/>
  <c r="AU33" i="54"/>
  <c r="Q11" i="39"/>
  <c r="M31" i="55"/>
  <c r="K12" i="39" s="1"/>
  <c r="K31" i="56"/>
  <c r="G13" i="39" s="1"/>
  <c r="AU31" i="56"/>
  <c r="AR13" i="39" s="1"/>
  <c r="AU33" i="56"/>
  <c r="M31" i="57"/>
  <c r="K14" i="39" s="1"/>
  <c r="K31" i="58"/>
  <c r="G15" i="39" s="1"/>
  <c r="AU31" i="58"/>
  <c r="AR15" i="39" s="1"/>
  <c r="AU33" i="58"/>
  <c r="Q15" i="39"/>
  <c r="M31" i="59"/>
  <c r="K16" i="39" s="1"/>
  <c r="K31" i="60"/>
  <c r="G17" i="39" s="1"/>
  <c r="AU31" i="60"/>
  <c r="AR17" i="39" s="1"/>
  <c r="AU33" i="60"/>
  <c r="Q17" i="39"/>
  <c r="M31" i="61"/>
  <c r="K18" i="39" s="1"/>
  <c r="Q14" i="39"/>
  <c r="AU34" i="55"/>
  <c r="O37" i="55" s="1"/>
  <c r="Q33" i="54"/>
  <c r="O36" i="54" s="1"/>
  <c r="Q32" i="53"/>
  <c r="AN19" i="39"/>
  <c r="AO19" i="39"/>
  <c r="Q33" i="52" l="1"/>
  <c r="O36" i="52" s="1"/>
  <c r="AU34" i="53"/>
  <c r="O37" i="53" s="1"/>
  <c r="Q32" i="57"/>
  <c r="AU34" i="57"/>
  <c r="O37" i="57" s="1"/>
  <c r="Q33" i="60"/>
  <c r="O36" i="60" s="1"/>
  <c r="Q32" i="55"/>
  <c r="Q33" i="56"/>
  <c r="O36" i="56" s="1"/>
  <c r="Q32" i="61"/>
  <c r="AU34" i="59"/>
  <c r="O37" i="59" s="1"/>
  <c r="Q32" i="58"/>
  <c r="AU34" i="61"/>
  <c r="O37" i="61" s="1"/>
  <c r="K19" i="39"/>
  <c r="G19" i="39"/>
  <c r="Q33" i="58"/>
  <c r="O36" i="58" s="1"/>
  <c r="Q32" i="56"/>
  <c r="Q33" i="55"/>
  <c r="O36" i="55" s="1"/>
  <c r="O38" i="55" s="1"/>
  <c r="Q32" i="54"/>
  <c r="AU34" i="56"/>
  <c r="O37" i="56" s="1"/>
  <c r="Q33" i="57"/>
  <c r="O36" i="57" s="1"/>
  <c r="Q32" i="51"/>
  <c r="Q33" i="53"/>
  <c r="O36" i="53" s="1"/>
  <c r="AU34" i="52"/>
  <c r="O37" i="52" s="1"/>
  <c r="O38" i="52" s="1"/>
  <c r="Q33" i="61"/>
  <c r="O36" i="61" s="1"/>
  <c r="Q33" i="59"/>
  <c r="O36" i="59" s="1"/>
  <c r="J16" i="39"/>
  <c r="AU34" i="60"/>
  <c r="O37" i="60" s="1"/>
  <c r="Q33" i="51"/>
  <c r="J8" i="39"/>
  <c r="Q32" i="52"/>
  <c r="AU34" i="54"/>
  <c r="O37" i="54" s="1"/>
  <c r="O38" i="54" s="1"/>
  <c r="AU34" i="58"/>
  <c r="O37" i="58" s="1"/>
  <c r="Q32" i="60"/>
  <c r="AU34" i="51"/>
  <c r="O37" i="51" s="1"/>
  <c r="O38" i="53" l="1"/>
  <c r="O38" i="60"/>
  <c r="O38" i="57"/>
  <c r="O38" i="56"/>
  <c r="O38" i="61"/>
  <c r="H35" i="55"/>
  <c r="O38" i="59"/>
  <c r="H35" i="52"/>
  <c r="O38" i="58"/>
  <c r="H35" i="56"/>
  <c r="H35" i="53"/>
  <c r="H35" i="60"/>
  <c r="J19" i="39"/>
  <c r="H35" i="59"/>
  <c r="H35" i="58"/>
  <c r="H35" i="57"/>
  <c r="H35" i="54"/>
  <c r="O36" i="51"/>
  <c r="O38" i="51" s="1"/>
  <c r="H35" i="51"/>
  <c r="N28" i="39" l="1"/>
  <c r="N19" i="39"/>
  <c r="L19" i="39"/>
  <c r="M19" i="39"/>
  <c r="B19" i="39" l="1"/>
  <c r="AI19" i="39"/>
  <c r="AH19" i="39"/>
  <c r="AG19" i="39"/>
  <c r="AD19" i="39"/>
  <c r="AC19" i="39"/>
  <c r="AB19" i="39"/>
  <c r="V19" i="39"/>
  <c r="T19" i="39"/>
  <c r="R19" i="39" l="1"/>
  <c r="Q19" i="39"/>
  <c r="S19" i="39"/>
  <c r="AA19" i="39"/>
  <c r="AP19" i="39"/>
  <c r="AS19" i="39"/>
  <c r="AL19" i="39"/>
  <c r="AJ19" i="39" l="1"/>
  <c r="AQ19" i="39"/>
  <c r="AR19" i="39"/>
  <c r="F19" i="39"/>
  <c r="O21" i="39" s="1"/>
  <c r="AR22" i="39" l="1"/>
  <c r="O22" i="39"/>
  <c r="N25" i="39" s="1"/>
  <c r="N26" i="39" l="1"/>
  <c r="N27" i="39" s="1"/>
  <c r="N29" i="39" s="1"/>
  <c r="AN31" i="61"/>
  <c r="AK18" i="39" s="1"/>
  <c r="AK19" i="39" s="1"/>
  <c r="AU33" i="61" l="1"/>
  <c r="H35" i="61" s="1"/>
  <c r="AR21" i="39"/>
  <c r="E24"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1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1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A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A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B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B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C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C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O21" authorId="0" shapeId="0" xr:uid="{00000000-0006-0000-0D00-000001000000}">
      <text>
        <r>
          <rPr>
            <b/>
            <sz val="9"/>
            <color indexed="81"/>
            <rFont val="Tahoma"/>
            <family val="2"/>
          </rPr>
          <t>felix.meese:</t>
        </r>
        <r>
          <rPr>
            <sz val="9"/>
            <color indexed="81"/>
            <rFont val="Tahoma"/>
            <family val="2"/>
          </rPr>
          <t xml:space="preserve">
Hier ist nur noch die Summe aus Einnahmen + Ust
</t>
        </r>
      </text>
    </comment>
    <comment ref="O22" authorId="0" shapeId="0" xr:uid="{00000000-0006-0000-0D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2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2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3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3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4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4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5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5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6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6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7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7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8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8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felix.meese</author>
  </authors>
  <commentList>
    <comment ref="Q32" authorId="0" shapeId="0" xr:uid="{00000000-0006-0000-0900-000001000000}">
      <text>
        <r>
          <rPr>
            <b/>
            <sz val="9"/>
            <color indexed="81"/>
            <rFont val="Tahoma"/>
            <family val="2"/>
          </rPr>
          <t>felix.meese:</t>
        </r>
        <r>
          <rPr>
            <sz val="9"/>
            <color indexed="81"/>
            <rFont val="Tahoma"/>
            <family val="2"/>
          </rPr>
          <t xml:space="preserve">
Hier ist nur noch die Summe aus Einnahmen + Ust
</t>
        </r>
      </text>
    </comment>
    <comment ref="Q33" authorId="0" shapeId="0" xr:uid="{00000000-0006-0000-0900-000002000000}">
      <text>
        <r>
          <rPr>
            <b/>
            <sz val="9"/>
            <color indexed="81"/>
            <rFont val="Tahoma"/>
            <family val="2"/>
          </rPr>
          <t>felix.meese:</t>
        </r>
        <r>
          <rPr>
            <sz val="9"/>
            <color indexed="81"/>
            <rFont val="Tahoma"/>
            <family val="2"/>
          </rPr>
          <t xml:space="preserve">
Hier ist nur noch die Summe aus Einnahmen + Ust
</t>
        </r>
      </text>
    </comment>
  </commentList>
</comments>
</file>

<file path=xl/sharedStrings.xml><?xml version="1.0" encoding="utf-8"?>
<sst xmlns="http://schemas.openxmlformats.org/spreadsheetml/2006/main" count="934" uniqueCount="193">
  <si>
    <t>Belegerfassung</t>
  </si>
  <si>
    <t>Hinweis zur Umsatzsteuer:</t>
  </si>
  <si>
    <t>Von Juli bis Dezember 2020 gelten im Rahmen des Konjunkturpakets reduzierte Sätze.</t>
  </si>
  <si>
    <t>Danach gelten größtenteils wieder die alten Sätze von 19% bzw. 7%.</t>
  </si>
  <si>
    <t>Wir stellen für 2021 wieder eine neue Tabelle bereit.</t>
  </si>
  <si>
    <t>Hinweis zur Toolnutzung:</t>
  </si>
  <si>
    <t>Dieses Tool ermöglicht einen Überblick über die eigene finanzielle Situation.</t>
  </si>
  <si>
    <t xml:space="preserve">Für die Buchhaltung benötigen Sie eine GOBD-konforme Buchhaltungssoftware </t>
  </si>
  <si>
    <t xml:space="preserve">(GOBD: Grundsätze zur ordnungsmäßigen Führung und Aufbewahrung von Büchern) </t>
  </si>
  <si>
    <t>Aufzeichnung der Geschäftsvorfälle</t>
  </si>
  <si>
    <t>Januar</t>
  </si>
  <si>
    <t>Belegdaten</t>
  </si>
  <si>
    <t>Bruttoeinnahmen</t>
  </si>
  <si>
    <t>Steuerberechnung</t>
  </si>
  <si>
    <t>Einnahmen ohne Umsatzsteuer</t>
  </si>
  <si>
    <t>Bruttoausgaben</t>
  </si>
  <si>
    <t>NETTO-Ausgaben</t>
  </si>
  <si>
    <t>lfd. Nr.</t>
  </si>
  <si>
    <t>Beleg-nummer</t>
  </si>
  <si>
    <t>Datum</t>
  </si>
  <si>
    <t>Text/ Beschreibung</t>
  </si>
  <si>
    <t>Lieferungen u. sonstige Leistungen  19% Umsatzsteuer (brutto)</t>
  </si>
  <si>
    <t>sonstige Umsätze (Verkauf Anlagevermögen 19% (brutto)</t>
  </si>
  <si>
    <t>sonstige Umsätze Eigenverbrauch 19% (brutto)</t>
  </si>
  <si>
    <t>Lieferungen u. sonstige Leistungen  7% Umsatzsteuer (brutto)</t>
  </si>
  <si>
    <t>19%=1        7%=2</t>
  </si>
  <si>
    <t>Nettoeinnahmen 19%</t>
  </si>
  <si>
    <t>Nettoeinnahmen 7%</t>
  </si>
  <si>
    <t>Umsatzsteuer 19 %</t>
  </si>
  <si>
    <t>Umsatzsteuer 7%</t>
  </si>
  <si>
    <t>Kleinunternehmer § 19 UStG</t>
  </si>
  <si>
    <t>nicht steuerbar (Umsatz im Ausland)</t>
  </si>
  <si>
    <t>steuerfrei nach § 4 UStG</t>
  </si>
  <si>
    <t xml:space="preserve">USt-Erstattung aus Umsatzsteuer-Voranmeldung </t>
  </si>
  <si>
    <t>Wareneinkauf</t>
  </si>
  <si>
    <t>Fremdleistungen</t>
  </si>
  <si>
    <t>Personalkosten</t>
  </si>
  <si>
    <t>AfA auf immaterielle Wirtschaftgüter (Firmenwert)</t>
  </si>
  <si>
    <t>AfA auf bewegliche Wirtschaftsgüter</t>
  </si>
  <si>
    <t>Aufwendungen für geringwrtige Wirtschaftsgüter (&lt;= EUR 800)</t>
  </si>
  <si>
    <t>Auflösung Sammelposten</t>
  </si>
  <si>
    <t>Gebäudemiete + Nebenkosten</t>
  </si>
  <si>
    <t>Telefon / Internet</t>
  </si>
  <si>
    <t>Porto</t>
  </si>
  <si>
    <t>Reisekosten (inkl. Öffentl. Nachverkehr und KM-Pauschale)</t>
  </si>
  <si>
    <t>Fortbildungs-   kosten / Fachliteratur</t>
  </si>
  <si>
    <t>Rechts- und Steuerberatung</t>
  </si>
  <si>
    <t>Leasing ohne Kfz.</t>
  </si>
  <si>
    <t>Beiträge, Gebühren, Betriebsversiche-rungen (ohne Kfz.)</t>
  </si>
  <si>
    <t>Werbekosten</t>
  </si>
  <si>
    <t>Schuldzinsen  Finanzierung von Anschaffungen</t>
  </si>
  <si>
    <t xml:space="preserve">abgeführte USt an das FA </t>
  </si>
  <si>
    <t>übrige unbeschränkt abzugsfähige Betriebsausgaben</t>
  </si>
  <si>
    <t>Geschenke bis EUR 35</t>
  </si>
  <si>
    <t>Bewirtung  70 %  (Vorst.  100 %)</t>
  </si>
  <si>
    <t>Verpflegungs-mehraufwen-dungen</t>
  </si>
  <si>
    <t>häusliches Arbeitszimmer</t>
  </si>
  <si>
    <t>Kfz. -Leasing</t>
  </si>
  <si>
    <t>Kfz.Steuern Kfz.-Versich erungen</t>
  </si>
  <si>
    <t>Treihbstoff, Reparatur</t>
  </si>
  <si>
    <t xml:space="preserve">Vorsteuer 19 % </t>
  </si>
  <si>
    <t>Vorsteuer 7 %</t>
  </si>
  <si>
    <t>selbständig nutzbare Wirtschaftsgüter &gt; EUR 800  Nettoanschaffungskosten (Investitionen)</t>
  </si>
  <si>
    <t>Summe Betriebseinnahmen (netto)</t>
  </si>
  <si>
    <t>Summe Umsatzsteuer</t>
  </si>
  <si>
    <t>Summe Betriebsausgaben (netto) o. Investitionen</t>
  </si>
  <si>
    <t>Summe Vorsteuer</t>
  </si>
  <si>
    <t>Gewinn</t>
  </si>
  <si>
    <t>Umsatzsteuervoranmeldung Januar</t>
  </si>
  <si>
    <t xml:space="preserve">Umsatzsteuer </t>
  </si>
  <si>
    <t>abzgl. Vorsteuer</t>
  </si>
  <si>
    <t>Erstattung (+) bzw. Zahlung (-)</t>
  </si>
  <si>
    <t>Februar</t>
  </si>
  <si>
    <t>Umsatzsteuervoranmeldung Februar</t>
  </si>
  <si>
    <t>März</t>
  </si>
  <si>
    <t>sonstige Umsätze (Verkauf Anlagevermögen) 19% (brutto)</t>
  </si>
  <si>
    <t>USt-Erstattung aus Umsatzsteuer-Voranmeldung</t>
  </si>
  <si>
    <t>abgeführte USt an das FA</t>
  </si>
  <si>
    <t>Umsatzsteuervoranmeldung März</t>
  </si>
  <si>
    <t>April</t>
  </si>
  <si>
    <t>Umsatzsteuervoranmeldung April</t>
  </si>
  <si>
    <t>Mai</t>
  </si>
  <si>
    <t>Umsatzsteuervoranmeldung Mai</t>
  </si>
  <si>
    <t>Juni</t>
  </si>
  <si>
    <t>Umsatzsteuervoranmeldung Juni</t>
  </si>
  <si>
    <t>Juli</t>
  </si>
  <si>
    <t>Lieferungen u. sonstige Leistungen  16% Umsatzsteuer (brutto)</t>
  </si>
  <si>
    <t>sonstige Umsätze (Verkauf Anlagevermögen) 16% (brutto)</t>
  </si>
  <si>
    <t>sonstige Umsätze Eigenverbrauch 16% (brutto)</t>
  </si>
  <si>
    <t>Lieferungen u. sonstige Leistungen  5% Umsatzsteuer (brutto)</t>
  </si>
  <si>
    <t>16%=1        5%=2</t>
  </si>
  <si>
    <t>Nettoeinnahmen 16%</t>
  </si>
  <si>
    <t>Nettoeinnahmen 5%</t>
  </si>
  <si>
    <t>Umsatzsteuer 16 %</t>
  </si>
  <si>
    <t>Umsatzsteuer 5%</t>
  </si>
  <si>
    <t xml:space="preserve">Vorsteuer 16 % </t>
  </si>
  <si>
    <t>Vorsteuer 5 %</t>
  </si>
  <si>
    <t>Umsatzsteuervoranmeldung Juli</t>
  </si>
  <si>
    <t>August</t>
  </si>
  <si>
    <t>Bewirtung  50 %  (Vorst.  100 %)</t>
  </si>
  <si>
    <t>Umsatzsteuervoranmeldung August</t>
  </si>
  <si>
    <t>September</t>
  </si>
  <si>
    <t>Umsatzsteuervoranmeldung September</t>
  </si>
  <si>
    <t>Oktober</t>
  </si>
  <si>
    <t>Umsatzsteuervoranmeldung Oktober</t>
  </si>
  <si>
    <t>November</t>
  </si>
  <si>
    <t>Umsatzsteuervoranmeldung November</t>
  </si>
  <si>
    <t>Dezember</t>
  </si>
  <si>
    <t>USt-Erstattung aus Umsatzsteuer-Voranmeldung ACHTUNG: 10-Tage-Regelung</t>
  </si>
  <si>
    <t>abgeführte USt an das FA ACHTUNG: 10-tage-Regelung</t>
  </si>
  <si>
    <t>Umsatzsteuervoranmeldung Dezember</t>
  </si>
  <si>
    <t>Jahresabschlussarbeiten:</t>
  </si>
  <si>
    <t>1. Umsatzsteuerzahlung USt-VA 11 / 2019 gezahlt bis zum 10.01.2020</t>
  </si>
  <si>
    <t xml:space="preserve">Erstattung EUR </t>
  </si>
  <si>
    <t>2. Häusliches Arbeitszimmer</t>
  </si>
  <si>
    <t xml:space="preserve">Gesamtmiete inkl. Nebenkosten EUR </t>
  </si>
  <si>
    <t>davon 15/80</t>
  </si>
  <si>
    <t xml:space="preserve">EUR </t>
  </si>
  <si>
    <t>max.</t>
  </si>
  <si>
    <t>(bei nicht 100% der Arbeitsleistung)</t>
  </si>
  <si>
    <t>3. Absetzung für Abnutzung</t>
  </si>
  <si>
    <t>Zugang</t>
  </si>
  <si>
    <t>AfA</t>
  </si>
  <si>
    <t>Abgang</t>
  </si>
  <si>
    <t xml:space="preserve"> EUR</t>
  </si>
  <si>
    <t>Sammelposten</t>
  </si>
  <si>
    <t>(EUR 801 - EUR 1.000 netto)</t>
  </si>
  <si>
    <t>bewegliche Wirtschaftsgüter</t>
  </si>
  <si>
    <t>(&gt;EUR 1.000 netto)</t>
  </si>
  <si>
    <t>Schreibtisch</t>
  </si>
  <si>
    <t>Nutzungsdauer 13 Jahre</t>
  </si>
  <si>
    <t>(156 Monate)</t>
  </si>
  <si>
    <t>4. Telefon Eigenverbrauch</t>
  </si>
  <si>
    <t>Telefon gesamt</t>
  </si>
  <si>
    <t>davon  (z.B.)</t>
  </si>
  <si>
    <t>5. nicht abziehbare Betriebsausgaben (30 % der Bewirtungskosten netto)</t>
  </si>
  <si>
    <t>Bewirtungskosten gesamt</t>
  </si>
  <si>
    <t>davon 30%</t>
  </si>
  <si>
    <t>Einnahme-Überschuss-Rechnung 2020</t>
  </si>
  <si>
    <t>Gesamt</t>
  </si>
  <si>
    <t>Monat</t>
  </si>
  <si>
    <t>Netto-Ausgaben</t>
  </si>
  <si>
    <t>Lieferungen u. sonstige Leistungen  19/16% Umsatzsteuer (brutto)</t>
  </si>
  <si>
    <t>sonstige Umsätze (Verkauf Anlagevermögen) 19/16% (brutto)</t>
  </si>
  <si>
    <t>sonstige Umsätze Eigenverbrauch 19/16% (brutto)</t>
  </si>
  <si>
    <t>Lieferungen u. sonstige Leistungen  7/5% Umsatzsteuer (brutto)</t>
  </si>
  <si>
    <t>Nettoeinnahmen 19/16% ohne Verkauf Anlagevermögen und Eigenverbrauch</t>
  </si>
  <si>
    <t>Nettoeinnahmen 7/5%</t>
  </si>
  <si>
    <t>Verkauf Anlagevermögen netto</t>
  </si>
  <si>
    <t>Eigenverbrauch netto</t>
  </si>
  <si>
    <t>Umsatzsteuer 19/16 %</t>
  </si>
  <si>
    <t>Umsatzsteuer 7/5%</t>
  </si>
  <si>
    <t>Kfz.Steuern Kfz.-Versich- erungen</t>
  </si>
  <si>
    <t xml:space="preserve">Vorsteuer 19/16 % </t>
  </si>
  <si>
    <t>Vorsteuer 7/5 %</t>
  </si>
  <si>
    <t>Eintrag in Anlage EÜR</t>
  </si>
  <si>
    <t>Ziffer 14</t>
  </si>
  <si>
    <t>Ziffer 18</t>
  </si>
  <si>
    <t>Ziffer 20</t>
  </si>
  <si>
    <t>Ziffer 16</t>
  </si>
  <si>
    <t>Ziffer 11</t>
  </si>
  <si>
    <t>Ziffer 15</t>
  </si>
  <si>
    <t>Ziffer 17</t>
  </si>
  <si>
    <t>Ziffer 25</t>
  </si>
  <si>
    <t>Ziffer 26</t>
  </si>
  <si>
    <t>Ziffer 27</t>
  </si>
  <si>
    <t>Ziffer 28</t>
  </si>
  <si>
    <t>Ziffer 30</t>
  </si>
  <si>
    <t>Ziffer 33</t>
  </si>
  <si>
    <t>Ziffer 34</t>
  </si>
  <si>
    <t>Ziffer 36</t>
  </si>
  <si>
    <t>Ziffer 39</t>
  </si>
  <si>
    <t>Ziffer 40</t>
  </si>
  <si>
    <t>Ziffer 41</t>
  </si>
  <si>
    <t>Ziffer 42</t>
  </si>
  <si>
    <t>Ziffer 43</t>
  </si>
  <si>
    <t>Ziffer 44</t>
  </si>
  <si>
    <t>Ziffer 45</t>
  </si>
  <si>
    <t>Ziffer 46</t>
  </si>
  <si>
    <t>Ziffer 49</t>
  </si>
  <si>
    <t>Ziffer 51</t>
  </si>
  <si>
    <t>Ziffer 52</t>
  </si>
  <si>
    <t>Ziffer 53</t>
  </si>
  <si>
    <t>Ziffer 54</t>
  </si>
  <si>
    <t>Ziffer 55</t>
  </si>
  <si>
    <t>Ziffer 58</t>
  </si>
  <si>
    <t>Ziffer 59</t>
  </si>
  <si>
    <t>Ziffer 60</t>
  </si>
  <si>
    <t>Ziffer 48</t>
  </si>
  <si>
    <t>Umsatzsteuer gesamt</t>
  </si>
  <si>
    <t>Differenz</t>
  </si>
  <si>
    <t>geleistete Vorauszahlungen</t>
  </si>
  <si>
    <t>zu 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</si>
</sst>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_ ;\-#,##0.00\ "/>
  </numFmts>
  <fonts count="16">
    <font>
      <sz val="10"/>
      <name val="Arial"/>
    </font>
    <font>
      <sz val="9"/>
      <name val="Arial"/>
      <family val="2"/>
    </font>
    <font>
      <b/>
      <sz val="14"/>
      <color theme="3" tint="-0.249977111117893"/>
      <name val="Arial"/>
      <family val="2"/>
    </font>
    <font>
      <b/>
      <sz val="26"/>
      <color theme="3" tint="-0.249977111117893"/>
      <name val="Arial"/>
      <family val="2"/>
    </font>
    <font>
      <sz val="10"/>
      <color theme="3" tint="-0.249977111117893"/>
      <name val="Arial"/>
      <family val="2"/>
    </font>
    <font>
      <b/>
      <sz val="10"/>
      <color theme="3" tint="-0.249977111117893"/>
      <name val="Arial"/>
      <family val="2"/>
    </font>
    <font>
      <sz val="9"/>
      <color theme="3" tint="-0.249977111117893"/>
      <name val="Arial"/>
      <family val="2"/>
    </font>
    <font>
      <b/>
      <u val="double"/>
      <sz val="10"/>
      <color theme="3" tint="-0.249977111117893"/>
      <name val="Arial"/>
      <family val="2"/>
    </font>
    <font>
      <b/>
      <sz val="9"/>
      <color theme="3" tint="-0.249977111117893"/>
      <name val="Arial"/>
      <family val="2"/>
    </font>
    <font>
      <sz val="9"/>
      <color indexed="81"/>
      <name val="Tahoma"/>
      <family val="2"/>
    </font>
    <font>
      <b/>
      <sz val="9"/>
      <color indexed="81"/>
      <name val="Tahoma"/>
      <family val="2"/>
    </font>
    <font>
      <sz val="10"/>
      <name val="Arial"/>
      <family val="2"/>
    </font>
    <font>
      <b/>
      <sz val="10"/>
      <name val="Arial"/>
      <family val="2"/>
    </font>
    <font>
      <b/>
      <sz val="12"/>
      <name val="Arial"/>
      <family val="2"/>
    </font>
    <font>
      <sz val="11"/>
      <name val="Calibri"/>
      <family val="2"/>
    </font>
    <font>
      <sz val="12"/>
      <name val="Arial"/>
      <family val="2"/>
    </font>
  </fonts>
  <fills count="8">
    <fill>
      <patternFill patternType="none"/>
    </fill>
    <fill>
      <patternFill patternType="gray125"/>
    </fill>
    <fill>
      <patternFill patternType="solid">
        <fgColor indexed="44"/>
        <bgColor indexed="64"/>
      </patternFill>
    </fill>
    <fill>
      <patternFill patternType="solid">
        <fgColor rgb="FF92D05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69">
    <xf numFmtId="0" fontId="0" fillId="0" borderId="0" xfId="0"/>
    <xf numFmtId="0" fontId="1" fillId="0" borderId="0" xfId="0" applyFont="1" applyAlignment="1">
      <alignment vertical="top" wrapText="1"/>
    </xf>
    <xf numFmtId="0" fontId="4" fillId="0" borderId="0" xfId="0" applyFont="1"/>
    <xf numFmtId="0" fontId="6" fillId="3" borderId="4" xfId="0" applyFont="1" applyFill="1" applyBorder="1" applyAlignment="1">
      <alignment vertical="top" wrapText="1"/>
    </xf>
    <xf numFmtId="0" fontId="6" fillId="3" borderId="10" xfId="0" applyFont="1" applyFill="1" applyBorder="1" applyAlignment="1">
      <alignment vertical="top" wrapText="1"/>
    </xf>
    <xf numFmtId="0" fontId="6" fillId="3" borderId="5" xfId="0" applyFont="1" applyFill="1" applyBorder="1" applyAlignment="1">
      <alignment vertical="top" wrapText="1"/>
    </xf>
    <xf numFmtId="0" fontId="6" fillId="4" borderId="4" xfId="0" applyFont="1" applyFill="1" applyBorder="1" applyAlignment="1">
      <alignment vertical="top" wrapText="1"/>
    </xf>
    <xf numFmtId="0" fontId="4" fillId="0" borderId="21" xfId="0" applyFont="1" applyBorder="1"/>
    <xf numFmtId="0" fontId="6" fillId="5" borderId="10" xfId="0" applyFont="1" applyFill="1" applyBorder="1" applyAlignment="1">
      <alignment vertical="top" wrapText="1"/>
    </xf>
    <xf numFmtId="0" fontId="5" fillId="3" borderId="8" xfId="0" applyFont="1" applyFill="1" applyBorder="1"/>
    <xf numFmtId="0" fontId="6" fillId="5" borderId="4" xfId="0" applyFont="1" applyFill="1" applyBorder="1" applyAlignment="1">
      <alignment vertical="top" wrapText="1"/>
    </xf>
    <xf numFmtId="0" fontId="5" fillId="3" borderId="6" xfId="0" applyFont="1" applyFill="1" applyBorder="1"/>
    <xf numFmtId="0" fontId="6" fillId="5" borderId="5" xfId="0" applyFont="1" applyFill="1" applyBorder="1" applyAlignment="1">
      <alignment vertical="top" wrapText="1"/>
    </xf>
    <xf numFmtId="0" fontId="6" fillId="3" borderId="6" xfId="0" applyFont="1" applyFill="1" applyBorder="1" applyAlignment="1">
      <alignment vertical="top" wrapText="1"/>
    </xf>
    <xf numFmtId="0" fontId="6" fillId="5" borderId="13" xfId="0" applyFont="1" applyFill="1" applyBorder="1" applyAlignment="1">
      <alignment vertical="top" wrapText="1"/>
    </xf>
    <xf numFmtId="0" fontId="6" fillId="5" borderId="9" xfId="0" applyFont="1" applyFill="1" applyBorder="1" applyAlignment="1">
      <alignment vertical="top" wrapText="1"/>
    </xf>
    <xf numFmtId="44" fontId="4" fillId="0" borderId="19" xfId="0" applyNumberFormat="1" applyFont="1" applyBorder="1"/>
    <xf numFmtId="0" fontId="5" fillId="0" borderId="0" xfId="0" applyFont="1"/>
    <xf numFmtId="0" fontId="0" fillId="3" borderId="6" xfId="0" applyFill="1" applyBorder="1"/>
    <xf numFmtId="0" fontId="5" fillId="5" borderId="8" xfId="0" applyFont="1" applyFill="1" applyBorder="1"/>
    <xf numFmtId="0" fontId="4" fillId="5" borderId="6" xfId="0" applyFont="1" applyFill="1" applyBorder="1"/>
    <xf numFmtId="17" fontId="2" fillId="0" borderId="22" xfId="0" applyNumberFormat="1" applyFont="1" applyBorder="1" applyAlignment="1">
      <alignment horizontal="center"/>
    </xf>
    <xf numFmtId="0" fontId="5" fillId="3" borderId="42" xfId="0" applyFont="1" applyFill="1" applyBorder="1"/>
    <xf numFmtId="0" fontId="0" fillId="3" borderId="23" xfId="0" applyFill="1" applyBorder="1"/>
    <xf numFmtId="0" fontId="5" fillId="3" borderId="8" xfId="0" applyFont="1" applyFill="1" applyBorder="1" applyAlignment="1">
      <alignment horizontal="center"/>
    </xf>
    <xf numFmtId="164" fontId="4" fillId="0" borderId="26" xfId="0" applyNumberFormat="1" applyFont="1" applyBorder="1"/>
    <xf numFmtId="164" fontId="4" fillId="0" borderId="27" xfId="0" applyNumberFormat="1" applyFont="1" applyBorder="1"/>
    <xf numFmtId="164" fontId="4" fillId="0" borderId="14" xfId="0" applyNumberFormat="1" applyFont="1" applyBorder="1"/>
    <xf numFmtId="164" fontId="4" fillId="0" borderId="33" xfId="0" applyNumberFormat="1" applyFont="1" applyBorder="1"/>
    <xf numFmtId="164" fontId="4" fillId="0" borderId="41" xfId="0" applyNumberFormat="1" applyFont="1" applyBorder="1"/>
    <xf numFmtId="164" fontId="4" fillId="0" borderId="16" xfId="0" applyNumberFormat="1" applyFont="1" applyBorder="1"/>
    <xf numFmtId="164" fontId="4" fillId="0" borderId="17" xfId="0" applyNumberFormat="1" applyFont="1" applyBorder="1"/>
    <xf numFmtId="0" fontId="5" fillId="5" borderId="42" xfId="0" applyFont="1" applyFill="1" applyBorder="1"/>
    <xf numFmtId="0" fontId="5" fillId="5" borderId="23" xfId="0" applyFont="1" applyFill="1" applyBorder="1"/>
    <xf numFmtId="164" fontId="5" fillId="5" borderId="34" xfId="0" applyNumberFormat="1" applyFont="1" applyFill="1" applyBorder="1"/>
    <xf numFmtId="164" fontId="5" fillId="5" borderId="7" xfId="0" applyNumberFormat="1" applyFont="1" applyFill="1" applyBorder="1"/>
    <xf numFmtId="44" fontId="4" fillId="5" borderId="19" xfId="0" applyNumberFormat="1" applyFont="1" applyFill="1" applyBorder="1"/>
    <xf numFmtId="164" fontId="5" fillId="3" borderId="34" xfId="0" applyNumberFormat="1" applyFont="1" applyFill="1" applyBorder="1"/>
    <xf numFmtId="164" fontId="5" fillId="3" borderId="7" xfId="0" applyNumberFormat="1" applyFont="1" applyFill="1" applyBorder="1"/>
    <xf numFmtId="164" fontId="4" fillId="0" borderId="29" xfId="0" applyNumberFormat="1" applyFont="1" applyBorder="1"/>
    <xf numFmtId="164" fontId="4" fillId="5" borderId="29" xfId="0" applyNumberFormat="1" applyFont="1" applyFill="1" applyBorder="1"/>
    <xf numFmtId="0" fontId="11" fillId="0" borderId="42" xfId="0" applyFont="1" applyBorder="1"/>
    <xf numFmtId="0" fontId="0" fillId="0" borderId="23" xfId="0" applyBorder="1"/>
    <xf numFmtId="164" fontId="0" fillId="0" borderId="34" xfId="0" applyNumberFormat="1" applyBorder="1"/>
    <xf numFmtId="0" fontId="0" fillId="0" borderId="49" xfId="0" applyBorder="1"/>
    <xf numFmtId="0" fontId="11" fillId="0" borderId="48" xfId="0" applyFont="1" applyBorder="1"/>
    <xf numFmtId="0" fontId="0" fillId="0" borderId="20" xfId="0" applyBorder="1"/>
    <xf numFmtId="0" fontId="0" fillId="0" borderId="19" xfId="0" applyBorder="1"/>
    <xf numFmtId="164" fontId="0" fillId="0" borderId="29" xfId="0" applyNumberFormat="1" applyBorder="1"/>
    <xf numFmtId="164" fontId="7" fillId="3" borderId="7" xfId="0" applyNumberFormat="1" applyFont="1" applyFill="1" applyBorder="1"/>
    <xf numFmtId="0" fontId="8" fillId="5" borderId="34" xfId="0" applyFont="1" applyFill="1" applyBorder="1" applyAlignment="1">
      <alignment vertical="top" wrapText="1"/>
    </xf>
    <xf numFmtId="0" fontId="6" fillId="3" borderId="8" xfId="0" applyFont="1" applyFill="1" applyBorder="1" applyAlignment="1">
      <alignment vertical="top" wrapText="1"/>
    </xf>
    <xf numFmtId="0" fontId="6" fillId="3" borderId="7" xfId="0" applyFont="1" applyFill="1" applyBorder="1" applyAlignment="1">
      <alignment vertical="top" wrapText="1"/>
    </xf>
    <xf numFmtId="164" fontId="4" fillId="0" borderId="50" xfId="0" applyNumberFormat="1" applyFont="1" applyBorder="1"/>
    <xf numFmtId="164" fontId="4" fillId="0" borderId="51" xfId="0" applyNumberFormat="1" applyFont="1" applyBorder="1"/>
    <xf numFmtId="164" fontId="4" fillId="0" borderId="34" xfId="0" applyNumberFormat="1" applyFont="1" applyBorder="1"/>
    <xf numFmtId="164" fontId="4" fillId="0" borderId="52" xfId="0" applyNumberFormat="1" applyFont="1" applyBorder="1"/>
    <xf numFmtId="0" fontId="5" fillId="6" borderId="12" xfId="0" applyFont="1" applyFill="1" applyBorder="1"/>
    <xf numFmtId="0" fontId="6" fillId="6" borderId="12" xfId="0" applyFont="1" applyFill="1" applyBorder="1" applyAlignment="1">
      <alignment vertical="top" wrapText="1"/>
    </xf>
    <xf numFmtId="0" fontId="4" fillId="6" borderId="17" xfId="0" applyFont="1" applyFill="1" applyBorder="1"/>
    <xf numFmtId="0" fontId="4" fillId="6" borderId="46" xfId="0" applyFont="1" applyFill="1" applyBorder="1"/>
    <xf numFmtId="0" fontId="4" fillId="6" borderId="45" xfId="0" applyFont="1" applyFill="1" applyBorder="1"/>
    <xf numFmtId="0" fontId="8" fillId="5" borderId="12" xfId="0" applyFont="1" applyFill="1" applyBorder="1" applyAlignment="1">
      <alignment horizontal="center"/>
    </xf>
    <xf numFmtId="0" fontId="0" fillId="0" borderId="0" xfId="0" applyProtection="1">
      <protection locked="0"/>
    </xf>
    <xf numFmtId="17" fontId="2" fillId="0" borderId="0" xfId="0" applyNumberFormat="1" applyFont="1" applyProtection="1">
      <protection locked="0"/>
    </xf>
    <xf numFmtId="0" fontId="4" fillId="0" borderId="0" xfId="0" applyFont="1" applyProtection="1">
      <protection locked="0"/>
    </xf>
    <xf numFmtId="0" fontId="4" fillId="0" borderId="21" xfId="0" applyFont="1" applyBorder="1" applyProtection="1">
      <protection locked="0"/>
    </xf>
    <xf numFmtId="0" fontId="5" fillId="6" borderId="8" xfId="0" applyFont="1" applyFill="1" applyBorder="1" applyProtection="1">
      <protection locked="0"/>
    </xf>
    <xf numFmtId="0" fontId="5" fillId="6" borderId="6" xfId="0" applyFont="1" applyFill="1" applyBorder="1" applyProtection="1">
      <protection locked="0"/>
    </xf>
    <xf numFmtId="0" fontId="5" fillId="6" borderId="7" xfId="0" applyFont="1" applyFill="1" applyBorder="1" applyProtection="1">
      <protection locked="0"/>
    </xf>
    <xf numFmtId="0" fontId="5" fillId="3" borderId="8" xfId="0" applyFont="1" applyFill="1" applyBorder="1" applyAlignment="1" applyProtection="1">
      <alignment horizontal="center"/>
      <protection locked="0"/>
    </xf>
    <xf numFmtId="0" fontId="8" fillId="5" borderId="8" xfId="0" applyFont="1" applyFill="1" applyBorder="1" applyAlignment="1" applyProtection="1">
      <alignment horizontal="center"/>
      <protection locked="0"/>
    </xf>
    <xf numFmtId="0" fontId="6" fillId="6" borderId="9" xfId="0" applyFont="1" applyFill="1" applyBorder="1" applyAlignment="1" applyProtection="1">
      <alignment vertical="top" wrapText="1"/>
      <protection locked="0"/>
    </xf>
    <xf numFmtId="0" fontId="6" fillId="6" borderId="4" xfId="0" applyFont="1" applyFill="1" applyBorder="1" applyAlignment="1" applyProtection="1">
      <alignment vertical="top" wrapText="1"/>
      <protection locked="0"/>
    </xf>
    <xf numFmtId="0" fontId="6" fillId="6" borderId="5"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0" fontId="6" fillId="3" borderId="13"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23" xfId="0" applyFont="1" applyFill="1" applyBorder="1" applyAlignment="1" applyProtection="1">
      <alignment vertical="top" wrapText="1"/>
      <protection locked="0"/>
    </xf>
    <xf numFmtId="0" fontId="6" fillId="3" borderId="4"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34" xfId="0" applyFont="1" applyFill="1" applyBorder="1" applyAlignment="1" applyProtection="1">
      <alignment vertical="top" wrapText="1"/>
      <protection locked="0"/>
    </xf>
    <xf numFmtId="0" fontId="8" fillId="5" borderId="12" xfId="0" applyFont="1" applyFill="1" applyBorder="1" applyAlignment="1" applyProtection="1">
      <alignment vertical="top" wrapText="1"/>
      <protection locked="0"/>
    </xf>
    <xf numFmtId="0" fontId="6" fillId="5" borderId="12" xfId="0" applyFont="1" applyFill="1" applyBorder="1" applyAlignment="1" applyProtection="1">
      <alignment vertical="top" wrapText="1"/>
      <protection locked="0"/>
    </xf>
    <xf numFmtId="0" fontId="6" fillId="5" borderId="10" xfId="0" applyFont="1" applyFill="1" applyBorder="1" applyAlignment="1" applyProtection="1">
      <alignment vertical="top" wrapText="1"/>
      <protection locked="0"/>
    </xf>
    <xf numFmtId="0" fontId="6" fillId="5" borderId="4" xfId="0" applyFont="1" applyFill="1" applyBorder="1" applyAlignment="1" applyProtection="1">
      <alignment vertical="top" wrapText="1"/>
      <protection locked="0"/>
    </xf>
    <xf numFmtId="0" fontId="6" fillId="5" borderId="13"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5" xfId="0" applyFont="1" applyFill="1" applyBorder="1" applyAlignment="1" applyProtection="1">
      <alignment vertical="top" wrapText="1"/>
      <protection locked="0"/>
    </xf>
    <xf numFmtId="0" fontId="6" fillId="4" borderId="4" xfId="0" applyFont="1" applyFill="1" applyBorder="1" applyAlignment="1" applyProtection="1">
      <alignment vertical="top" wrapText="1"/>
      <protection locked="0"/>
    </xf>
    <xf numFmtId="0" fontId="1" fillId="0" borderId="0" xfId="0" applyFont="1" applyAlignment="1" applyProtection="1">
      <alignment vertical="top" wrapText="1"/>
      <protection locked="0"/>
    </xf>
    <xf numFmtId="0" fontId="4" fillId="6" borderId="3" xfId="0" applyFont="1" applyFill="1" applyBorder="1" applyProtection="1">
      <protection locked="0"/>
    </xf>
    <xf numFmtId="14" fontId="4" fillId="0" borderId="3" xfId="0" applyNumberFormat="1" applyFont="1" applyBorder="1" applyProtection="1">
      <protection locked="0"/>
    </xf>
    <xf numFmtId="0" fontId="4" fillId="0" borderId="25" xfId="0" applyFont="1" applyBorder="1" applyProtection="1">
      <protection locked="0"/>
    </xf>
    <xf numFmtId="4" fontId="4" fillId="0" borderId="14" xfId="0" applyNumberFormat="1" applyFont="1" applyBorder="1" applyProtection="1">
      <protection locked="0"/>
    </xf>
    <xf numFmtId="4" fontId="4" fillId="0" borderId="26" xfId="0" applyNumberFormat="1" applyFont="1" applyBorder="1" applyProtection="1">
      <protection locked="0"/>
    </xf>
    <xf numFmtId="1" fontId="4" fillId="0" borderId="16" xfId="0" applyNumberFormat="1" applyFont="1" applyBorder="1" applyProtection="1">
      <protection locked="0"/>
    </xf>
    <xf numFmtId="164" fontId="4" fillId="0" borderId="26" xfId="0" applyNumberFormat="1" applyFont="1" applyBorder="1" applyProtection="1">
      <protection locked="0"/>
    </xf>
    <xf numFmtId="164" fontId="4" fillId="0" borderId="3" xfId="0" applyNumberFormat="1" applyFont="1" applyBorder="1" applyProtection="1">
      <protection locked="0"/>
    </xf>
    <xf numFmtId="164" fontId="4" fillId="0" borderId="27" xfId="0" applyNumberFormat="1" applyFont="1" applyBorder="1" applyProtection="1">
      <protection locked="0"/>
    </xf>
    <xf numFmtId="164" fontId="4" fillId="0" borderId="16" xfId="0" applyNumberFormat="1" applyFont="1" applyBorder="1" applyProtection="1">
      <protection locked="0"/>
    </xf>
    <xf numFmtId="4" fontId="4" fillId="0" borderId="31" xfId="0" applyNumberFormat="1" applyFont="1" applyBorder="1" applyProtection="1">
      <protection locked="0"/>
    </xf>
    <xf numFmtId="4" fontId="4" fillId="0" borderId="39" xfId="0" applyNumberFormat="1" applyFont="1" applyBorder="1" applyProtection="1">
      <protection locked="0"/>
    </xf>
    <xf numFmtId="4" fontId="4" fillId="0" borderId="1" xfId="0" applyNumberFormat="1" applyFont="1" applyBorder="1" applyProtection="1">
      <protection locked="0"/>
    </xf>
    <xf numFmtId="0" fontId="4" fillId="6" borderId="1" xfId="0" applyFont="1" applyFill="1" applyBorder="1" applyProtection="1">
      <protection locked="0"/>
    </xf>
    <xf numFmtId="14" fontId="4" fillId="0" borderId="1" xfId="0" applyNumberFormat="1" applyFont="1" applyBorder="1" applyProtection="1">
      <protection locked="0"/>
    </xf>
    <xf numFmtId="0" fontId="4" fillId="0" borderId="2" xfId="0" applyFont="1" applyBorder="1" applyProtection="1">
      <protection locked="0"/>
    </xf>
    <xf numFmtId="1" fontId="4" fillId="0" borderId="17" xfId="0" applyNumberFormat="1" applyFont="1" applyBorder="1" applyProtection="1">
      <protection locked="0"/>
    </xf>
    <xf numFmtId="164" fontId="4" fillId="0" borderId="29" xfId="0" applyNumberFormat="1" applyFont="1" applyBorder="1" applyProtection="1">
      <protection locked="0"/>
    </xf>
    <xf numFmtId="164" fontId="4" fillId="0" borderId="17" xfId="0" applyNumberFormat="1" applyFont="1" applyBorder="1" applyProtection="1">
      <protection locked="0"/>
    </xf>
    <xf numFmtId="4" fontId="4" fillId="0" borderId="15" xfId="0" applyNumberFormat="1" applyFont="1" applyBorder="1" applyProtection="1">
      <protection locked="0"/>
    </xf>
    <xf numFmtId="1" fontId="4" fillId="0" borderId="40" xfId="0" applyNumberFormat="1" applyFont="1" applyBorder="1" applyProtection="1">
      <protection locked="0"/>
    </xf>
    <xf numFmtId="164" fontId="4" fillId="0" borderId="0" xfId="0" applyNumberFormat="1" applyFont="1" applyProtection="1">
      <protection locked="0"/>
    </xf>
    <xf numFmtId="164" fontId="4" fillId="0" borderId="28" xfId="0" applyNumberFormat="1" applyFont="1" applyBorder="1" applyProtection="1">
      <protection locked="0"/>
    </xf>
    <xf numFmtId="164" fontId="4" fillId="0" borderId="18" xfId="0" applyNumberFormat="1" applyFont="1" applyBorder="1" applyProtection="1">
      <protection locked="0"/>
    </xf>
    <xf numFmtId="164" fontId="4" fillId="0" borderId="40" xfId="0" applyNumberFormat="1" applyFont="1" applyBorder="1" applyProtection="1">
      <protection locked="0"/>
    </xf>
    <xf numFmtId="1" fontId="4" fillId="0" borderId="45" xfId="0" applyNumberFormat="1" applyFont="1" applyBorder="1" applyProtection="1">
      <protection locked="0"/>
    </xf>
    <xf numFmtId="4" fontId="4" fillId="0" borderId="41" xfId="0" applyNumberFormat="1" applyFont="1" applyBorder="1" applyProtection="1">
      <protection locked="0"/>
    </xf>
    <xf numFmtId="4" fontId="4" fillId="0" borderId="18" xfId="0" applyNumberFormat="1" applyFont="1" applyBorder="1" applyProtection="1">
      <protection locked="0"/>
    </xf>
    <xf numFmtId="4" fontId="4" fillId="3" borderId="9" xfId="0" applyNumberFormat="1" applyFont="1" applyFill="1" applyBorder="1" applyProtection="1">
      <protection locked="0"/>
    </xf>
    <xf numFmtId="4" fontId="4" fillId="3" borderId="10" xfId="0" applyNumberFormat="1" applyFont="1" applyFill="1" applyBorder="1" applyProtection="1">
      <protection locked="0"/>
    </xf>
    <xf numFmtId="4" fontId="4" fillId="3" borderId="7" xfId="0" applyNumberFormat="1" applyFont="1" applyFill="1" applyBorder="1" applyProtection="1">
      <protection locked="0"/>
    </xf>
    <xf numFmtId="0" fontId="5" fillId="0" borderId="0" xfId="0" applyFont="1" applyProtection="1">
      <protection locked="0"/>
    </xf>
    <xf numFmtId="0" fontId="5" fillId="3" borderId="42" xfId="0" applyFont="1" applyFill="1" applyBorder="1" applyProtection="1">
      <protection locked="0"/>
    </xf>
    <xf numFmtId="0" fontId="0" fillId="3" borderId="23" xfId="0" applyFill="1" applyBorder="1" applyProtection="1">
      <protection locked="0"/>
    </xf>
    <xf numFmtId="0" fontId="5" fillId="3" borderId="8" xfId="0" applyFont="1" applyFill="1" applyBorder="1" applyProtection="1">
      <protection locked="0"/>
    </xf>
    <xf numFmtId="0" fontId="0" fillId="3" borderId="6" xfId="0" applyFill="1" applyBorder="1" applyProtection="1">
      <protection locked="0"/>
    </xf>
    <xf numFmtId="0" fontId="5" fillId="5" borderId="8" xfId="0" applyFont="1" applyFill="1" applyBorder="1" applyProtection="1">
      <protection locked="0"/>
    </xf>
    <xf numFmtId="0" fontId="5" fillId="5" borderId="6" xfId="0" applyFont="1" applyFill="1" applyBorder="1" applyProtection="1">
      <protection locked="0"/>
    </xf>
    <xf numFmtId="0" fontId="4" fillId="5" borderId="6" xfId="0" applyFont="1" applyFill="1" applyBorder="1" applyProtection="1">
      <protection locked="0"/>
    </xf>
    <xf numFmtId="0" fontId="5" fillId="3" borderId="6" xfId="0" applyFont="1" applyFill="1" applyBorder="1" applyProtection="1">
      <protection locked="0"/>
    </xf>
    <xf numFmtId="44" fontId="7" fillId="0" borderId="0" xfId="0" applyNumberFormat="1" applyFont="1" applyProtection="1">
      <protection locked="0"/>
    </xf>
    <xf numFmtId="44" fontId="4" fillId="0" borderId="19" xfId="0" applyNumberFormat="1" applyFont="1" applyBorder="1" applyProtection="1">
      <protection locked="0"/>
    </xf>
    <xf numFmtId="44" fontId="5" fillId="5" borderId="19" xfId="0" applyNumberFormat="1" applyFont="1" applyFill="1" applyBorder="1" applyProtection="1">
      <protection locked="0"/>
    </xf>
    <xf numFmtId="2" fontId="0" fillId="0" borderId="0" xfId="0" applyNumberFormat="1" applyProtection="1">
      <protection locked="0"/>
    </xf>
    <xf numFmtId="164" fontId="4" fillId="0" borderId="31" xfId="0" applyNumberFormat="1" applyFont="1" applyBorder="1"/>
    <xf numFmtId="164" fontId="4" fillId="0" borderId="43" xfId="0" applyNumberFormat="1" applyFont="1" applyBorder="1"/>
    <xf numFmtId="164" fontId="4" fillId="0" borderId="30" xfId="0" applyNumberFormat="1" applyFont="1" applyBorder="1"/>
    <xf numFmtId="164" fontId="4" fillId="0" borderId="32" xfId="0" applyNumberFormat="1" applyFont="1" applyBorder="1"/>
    <xf numFmtId="4" fontId="4" fillId="0" borderId="30" xfId="0" applyNumberFormat="1" applyFont="1" applyBorder="1"/>
    <xf numFmtId="4" fontId="4" fillId="0" borderId="35" xfId="0" applyNumberFormat="1" applyFont="1" applyBorder="1"/>
    <xf numFmtId="4" fontId="4" fillId="0" borderId="36" xfId="0" applyNumberFormat="1" applyFont="1" applyBorder="1"/>
    <xf numFmtId="4" fontId="4" fillId="0" borderId="2" xfId="0" applyNumberFormat="1" applyFont="1" applyBorder="1"/>
    <xf numFmtId="164" fontId="4" fillId="0" borderId="0" xfId="0" applyNumberFormat="1" applyFont="1"/>
    <xf numFmtId="164" fontId="4" fillId="0" borderId="44" xfId="0" applyNumberFormat="1" applyFont="1" applyBorder="1"/>
    <xf numFmtId="164" fontId="4" fillId="0" borderId="28" xfId="0" applyNumberFormat="1" applyFont="1" applyBorder="1"/>
    <xf numFmtId="4" fontId="4" fillId="0" borderId="37" xfId="0" applyNumberFormat="1" applyFont="1" applyBorder="1"/>
    <xf numFmtId="4" fontId="4" fillId="0" borderId="38" xfId="0" applyNumberFormat="1" applyFont="1" applyBorder="1"/>
    <xf numFmtId="4" fontId="4" fillId="3" borderId="9" xfId="0" applyNumberFormat="1" applyFont="1" applyFill="1" applyBorder="1"/>
    <xf numFmtId="4" fontId="4" fillId="3" borderId="10" xfId="0" applyNumberFormat="1" applyFont="1" applyFill="1" applyBorder="1"/>
    <xf numFmtId="4" fontId="4" fillId="3" borderId="7" xfId="0" applyNumberFormat="1" applyFont="1" applyFill="1" applyBorder="1"/>
    <xf numFmtId="164" fontId="4" fillId="3" borderId="8" xfId="0" applyNumberFormat="1" applyFont="1" applyFill="1" applyBorder="1"/>
    <xf numFmtId="164" fontId="4" fillId="3" borderId="13" xfId="0" applyNumberFormat="1" applyFont="1" applyFill="1" applyBorder="1"/>
    <xf numFmtId="164" fontId="4" fillId="3" borderId="9" xfId="0" applyNumberFormat="1" applyFont="1" applyFill="1" applyBorder="1"/>
    <xf numFmtId="164" fontId="4" fillId="3" borderId="5" xfId="0" applyNumberFormat="1" applyFont="1" applyFill="1" applyBorder="1"/>
    <xf numFmtId="164" fontId="4" fillId="3" borderId="4" xfId="0" applyNumberFormat="1" applyFont="1" applyFill="1" applyBorder="1"/>
    <xf numFmtId="164" fontId="4" fillId="3" borderId="7" xfId="0" applyNumberFormat="1" applyFont="1" applyFill="1" applyBorder="1"/>
    <xf numFmtId="164" fontId="4" fillId="5" borderId="12" xfId="0" applyNumberFormat="1" applyFont="1" applyFill="1" applyBorder="1"/>
    <xf numFmtId="4" fontId="4" fillId="5" borderId="8" xfId="0" applyNumberFormat="1" applyFont="1" applyFill="1" applyBorder="1"/>
    <xf numFmtId="4" fontId="4" fillId="5" borderId="4" xfId="0" applyNumberFormat="1" applyFont="1" applyFill="1" applyBorder="1"/>
    <xf numFmtId="4" fontId="4" fillId="5" borderId="5" xfId="0" applyNumberFormat="1" applyFont="1" applyFill="1" applyBorder="1"/>
    <xf numFmtId="4" fontId="4" fillId="5" borderId="9" xfId="0" applyNumberFormat="1" applyFont="1" applyFill="1" applyBorder="1"/>
    <xf numFmtId="4" fontId="4" fillId="2" borderId="5" xfId="0" applyNumberFormat="1" applyFont="1" applyFill="1" applyBorder="1"/>
    <xf numFmtId="4" fontId="4" fillId="4" borderId="12" xfId="0" applyNumberFormat="1" applyFont="1" applyFill="1" applyBorder="1"/>
    <xf numFmtId="0" fontId="4" fillId="0" borderId="24" xfId="0" applyFont="1" applyBorder="1"/>
    <xf numFmtId="0" fontId="5" fillId="5" borderId="6" xfId="0" applyFont="1" applyFill="1" applyBorder="1"/>
    <xf numFmtId="2" fontId="4" fillId="0" borderId="15" xfId="0" applyNumberFormat="1" applyFont="1" applyBorder="1"/>
    <xf numFmtId="2" fontId="5" fillId="5" borderId="15" xfId="0" applyNumberFormat="1" applyFont="1" applyFill="1" applyBorder="1"/>
    <xf numFmtId="2" fontId="0" fillId="0" borderId="0" xfId="0" applyNumberFormat="1"/>
    <xf numFmtId="0" fontId="0" fillId="0" borderId="22" xfId="0" applyBorder="1" applyProtection="1">
      <protection locked="0"/>
    </xf>
    <xf numFmtId="4" fontId="0" fillId="0" borderId="0" xfId="0" applyNumberFormat="1" applyProtection="1">
      <protection locked="0"/>
    </xf>
    <xf numFmtId="4" fontId="4" fillId="5" borderId="13" xfId="0" applyNumberFormat="1" applyFont="1" applyFill="1" applyBorder="1"/>
    <xf numFmtId="14" fontId="4" fillId="0" borderId="3" xfId="0" applyNumberFormat="1" applyFont="1" applyBorder="1"/>
    <xf numFmtId="0" fontId="4" fillId="0" borderId="25" xfId="0" applyFont="1" applyBorder="1"/>
    <xf numFmtId="4" fontId="4" fillId="0" borderId="14" xfId="0" applyNumberFormat="1" applyFont="1" applyBorder="1"/>
    <xf numFmtId="4" fontId="4" fillId="0" borderId="26" xfId="0" applyNumberFormat="1" applyFont="1" applyBorder="1"/>
    <xf numFmtId="14" fontId="4" fillId="0" borderId="1" xfId="0" applyNumberFormat="1" applyFont="1" applyBorder="1"/>
    <xf numFmtId="0" fontId="4" fillId="0" borderId="2" xfId="0" applyFont="1" applyBorder="1"/>
    <xf numFmtId="1" fontId="4" fillId="0" borderId="16" xfId="0" applyNumberFormat="1" applyFont="1" applyBorder="1"/>
    <xf numFmtId="1" fontId="4" fillId="0" borderId="17" xfId="0" applyNumberFormat="1" applyFont="1" applyBorder="1"/>
    <xf numFmtId="4" fontId="4" fillId="0" borderId="31" xfId="0" applyNumberFormat="1" applyFont="1" applyBorder="1"/>
    <xf numFmtId="4" fontId="4" fillId="0" borderId="39" xfId="0" applyNumberFormat="1" applyFont="1" applyBorder="1"/>
    <xf numFmtId="4" fontId="4" fillId="0" borderId="1" xfId="0" applyNumberFormat="1" applyFont="1" applyBorder="1"/>
    <xf numFmtId="164" fontId="4" fillId="3" borderId="54" xfId="0" applyNumberFormat="1" applyFont="1" applyFill="1" applyBorder="1"/>
    <xf numFmtId="164" fontId="4" fillId="3" borderId="55" xfId="0" applyNumberFormat="1" applyFont="1" applyFill="1" applyBorder="1"/>
    <xf numFmtId="164" fontId="4" fillId="3" borderId="57" xfId="0" applyNumberFormat="1" applyFont="1" applyFill="1" applyBorder="1"/>
    <xf numFmtId="164" fontId="4" fillId="3" borderId="58" xfId="0" applyNumberFormat="1" applyFont="1" applyFill="1" applyBorder="1"/>
    <xf numFmtId="164" fontId="4" fillId="3" borderId="59" xfId="0" applyNumberFormat="1" applyFont="1" applyFill="1" applyBorder="1"/>
    <xf numFmtId="164" fontId="4" fillId="5" borderId="56" xfId="0" applyNumberFormat="1" applyFont="1" applyFill="1" applyBorder="1"/>
    <xf numFmtId="4" fontId="4" fillId="5" borderId="59" xfId="0" applyNumberFormat="1" applyFont="1" applyFill="1" applyBorder="1"/>
    <xf numFmtId="4" fontId="4" fillId="5" borderId="60" xfId="0" applyNumberFormat="1" applyFont="1" applyFill="1" applyBorder="1"/>
    <xf numFmtId="4" fontId="4" fillId="5" borderId="58" xfId="0" applyNumberFormat="1" applyFont="1" applyFill="1" applyBorder="1"/>
    <xf numFmtId="4" fontId="4" fillId="5" borderId="53" xfId="0" applyNumberFormat="1" applyFont="1" applyFill="1" applyBorder="1"/>
    <xf numFmtId="4" fontId="0" fillId="4" borderId="56" xfId="0" applyNumberFormat="1" applyFill="1" applyBorder="1"/>
    <xf numFmtId="0" fontId="5" fillId="0" borderId="2" xfId="0" applyFont="1" applyBorder="1"/>
    <xf numFmtId="0" fontId="13" fillId="0" borderId="0" xfId="0" applyFont="1"/>
    <xf numFmtId="0" fontId="11" fillId="0" borderId="0" xfId="0" applyFont="1"/>
    <xf numFmtId="0" fontId="12" fillId="0" borderId="0" xfId="0" applyFont="1"/>
    <xf numFmtId="14" fontId="0" fillId="0" borderId="0" xfId="0" applyNumberFormat="1" applyAlignment="1">
      <alignment horizontal="center"/>
    </xf>
    <xf numFmtId="0" fontId="11" fillId="0" borderId="0" xfId="0" applyFont="1" applyAlignment="1">
      <alignment horizontal="center"/>
    </xf>
    <xf numFmtId="0" fontId="11" fillId="0" borderId="26" xfId="0" applyFont="1" applyBorder="1" applyAlignment="1">
      <alignment horizontal="center"/>
    </xf>
    <xf numFmtId="4" fontId="0" fillId="0" borderId="0" xfId="0" applyNumberFormat="1"/>
    <xf numFmtId="4" fontId="0" fillId="0" borderId="26" xfId="0" applyNumberFormat="1" applyBorder="1"/>
    <xf numFmtId="4" fontId="0" fillId="0" borderId="20" xfId="0" applyNumberFormat="1" applyBorder="1"/>
    <xf numFmtId="4" fontId="12" fillId="0" borderId="20" xfId="0" applyNumberFormat="1" applyFont="1" applyBorder="1"/>
    <xf numFmtId="10" fontId="12" fillId="0" borderId="0" xfId="0" applyNumberFormat="1" applyFont="1"/>
    <xf numFmtId="4" fontId="12" fillId="0" borderId="0" xfId="0" applyNumberFormat="1" applyFont="1"/>
    <xf numFmtId="164" fontId="5" fillId="7" borderId="1" xfId="0" applyNumberFormat="1" applyFont="1" applyFill="1" applyBorder="1" applyAlignment="1">
      <alignment horizontal="center" vertical="center"/>
    </xf>
    <xf numFmtId="4" fontId="5" fillId="7" borderId="1" xfId="0" applyNumberFormat="1" applyFont="1" applyFill="1" applyBorder="1" applyAlignment="1">
      <alignment horizontal="center" vertical="center"/>
    </xf>
    <xf numFmtId="4" fontId="12" fillId="7" borderId="1" xfId="0" applyNumberFormat="1" applyFont="1" applyFill="1" applyBorder="1" applyAlignment="1">
      <alignment horizontal="center" vertical="center"/>
    </xf>
    <xf numFmtId="0" fontId="5" fillId="7" borderId="1" xfId="0" applyFont="1" applyFill="1" applyBorder="1" applyAlignment="1">
      <alignment horizontal="left" vertical="center" wrapText="1"/>
    </xf>
    <xf numFmtId="1" fontId="4" fillId="0" borderId="32" xfId="0" applyNumberFormat="1" applyFont="1" applyBorder="1" applyProtection="1">
      <protection locked="0"/>
    </xf>
    <xf numFmtId="1" fontId="4" fillId="0" borderId="27" xfId="0" applyNumberFormat="1" applyFont="1" applyBorder="1" applyProtection="1">
      <protection locked="0"/>
    </xf>
    <xf numFmtId="1" fontId="4" fillId="0" borderId="34" xfId="0" applyNumberFormat="1" applyFont="1" applyBorder="1" applyProtection="1">
      <protection locked="0"/>
    </xf>
    <xf numFmtId="164" fontId="5" fillId="0" borderId="0" xfId="0" applyNumberFormat="1" applyFont="1"/>
    <xf numFmtId="0" fontId="6" fillId="3" borderId="13" xfId="0" applyFont="1" applyFill="1" applyBorder="1" applyAlignment="1">
      <alignment vertical="top" wrapText="1"/>
    </xf>
    <xf numFmtId="164" fontId="4" fillId="0" borderId="61" xfId="0" applyNumberFormat="1" applyFont="1" applyBorder="1"/>
    <xf numFmtId="164" fontId="4" fillId="0" borderId="39" xfId="0" applyNumberFormat="1" applyFont="1" applyBorder="1"/>
    <xf numFmtId="164" fontId="4" fillId="3" borderId="35" xfId="0" applyNumberFormat="1" applyFont="1" applyFill="1" applyBorder="1"/>
    <xf numFmtId="164" fontId="4" fillId="0" borderId="3" xfId="0" applyNumberFormat="1" applyFont="1" applyBorder="1"/>
    <xf numFmtId="164" fontId="4" fillId="3" borderId="39" xfId="0" applyNumberFormat="1" applyFont="1" applyFill="1" applyBorder="1"/>
    <xf numFmtId="164" fontId="4" fillId="0" borderId="62" xfId="0" applyNumberFormat="1" applyFont="1" applyBorder="1"/>
    <xf numFmtId="44" fontId="4" fillId="0" borderId="35" xfId="0" applyNumberFormat="1" applyFont="1" applyBorder="1"/>
    <xf numFmtId="44" fontId="4" fillId="0" borderId="2" xfId="0" applyNumberFormat="1" applyFont="1" applyBorder="1"/>
    <xf numFmtId="44" fontId="4" fillId="0" borderId="2" xfId="0" applyNumberFormat="1" applyFont="1" applyBorder="1" applyProtection="1">
      <protection locked="0"/>
    </xf>
    <xf numFmtId="44" fontId="4" fillId="0" borderId="38" xfId="0" applyNumberFormat="1" applyFont="1" applyBorder="1" applyProtection="1">
      <protection locked="0"/>
    </xf>
    <xf numFmtId="164" fontId="4" fillId="0" borderId="1" xfId="0" applyNumberFormat="1" applyFont="1" applyBorder="1"/>
    <xf numFmtId="164" fontId="4" fillId="0" borderId="11" xfId="0" applyNumberFormat="1" applyFont="1" applyBorder="1"/>
    <xf numFmtId="164" fontId="4" fillId="0" borderId="35" xfId="0" applyNumberFormat="1" applyFont="1" applyBorder="1"/>
    <xf numFmtId="4" fontId="4" fillId="5" borderId="55" xfId="0" applyNumberFormat="1" applyFont="1" applyFill="1" applyBorder="1"/>
    <xf numFmtId="4" fontId="4" fillId="5" borderId="30" xfId="0" applyNumberFormat="1" applyFont="1" applyFill="1" applyBorder="1"/>
    <xf numFmtId="164" fontId="4" fillId="0" borderId="15" xfId="0" applyNumberFormat="1" applyFont="1" applyBorder="1"/>
    <xf numFmtId="164" fontId="4" fillId="0" borderId="2" xfId="0" applyNumberFormat="1" applyFont="1" applyBorder="1"/>
    <xf numFmtId="164" fontId="4" fillId="0" borderId="25" xfId="0" applyNumberFormat="1" applyFont="1" applyBorder="1"/>
    <xf numFmtId="164" fontId="4" fillId="0" borderId="63" xfId="0" applyNumberFormat="1" applyFont="1" applyBorder="1"/>
    <xf numFmtId="0" fontId="12" fillId="0" borderId="0" xfId="0" applyFont="1" applyProtection="1">
      <protection locked="0"/>
    </xf>
    <xf numFmtId="0" fontId="3" fillId="3" borderId="0" xfId="0" applyFont="1" applyFill="1" applyAlignment="1">
      <alignment horizontal="left"/>
    </xf>
    <xf numFmtId="0" fontId="15" fillId="0" borderId="0" xfId="0" applyFont="1" applyAlignment="1">
      <alignment horizontal="left" vertical="top" wrapText="1"/>
    </xf>
    <xf numFmtId="0" fontId="3" fillId="3" borderId="0" xfId="0" applyFont="1" applyFill="1" applyAlignment="1" applyProtection="1">
      <alignment horizontal="left"/>
      <protection locked="0"/>
    </xf>
    <xf numFmtId="17" fontId="2" fillId="0" borderId="22" xfId="0" applyNumberFormat="1" applyFont="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5" borderId="8" xfId="0" applyFont="1" applyFill="1" applyBorder="1" applyAlignment="1" applyProtection="1">
      <alignment horizontal="center"/>
      <protection locked="0"/>
    </xf>
    <xf numFmtId="0" fontId="5" fillId="5" borderId="7"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0" fontId="4" fillId="0" borderId="1" xfId="0" applyFont="1" applyBorder="1" applyAlignment="1" applyProtection="1">
      <protection locked="0"/>
    </xf>
    <xf numFmtId="0" fontId="5" fillId="5" borderId="19" xfId="0" applyFont="1" applyFill="1" applyBorder="1" applyAlignment="1" applyProtection="1">
      <alignment wrapText="1"/>
      <protection locked="0"/>
    </xf>
    <xf numFmtId="0" fontId="5" fillId="5" borderId="15" xfId="0" applyFont="1" applyFill="1" applyBorder="1" applyAlignment="1" applyProtection="1">
      <alignment wrapText="1"/>
      <protection locked="0"/>
    </xf>
    <xf numFmtId="0" fontId="5" fillId="5" borderId="6" xfId="0" applyFont="1" applyFill="1" applyBorder="1" applyAlignment="1" applyProtection="1">
      <alignment horizontal="center"/>
      <protection locked="0"/>
    </xf>
    <xf numFmtId="0" fontId="14" fillId="0" borderId="0" xfId="0" applyFont="1" applyAlignment="1">
      <alignment horizontal="left"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5" fillId="3" borderId="7" xfId="0" applyFont="1" applyFill="1" applyBorder="1" applyAlignment="1">
      <alignment horizontal="center"/>
    </xf>
    <xf numFmtId="0" fontId="5" fillId="5" borderId="6" xfId="0" applyFont="1" applyFill="1" applyBorder="1" applyAlignment="1">
      <alignment horizontal="center"/>
    </xf>
    <xf numFmtId="0" fontId="5" fillId="3" borderId="47" xfId="0" applyFont="1" applyFill="1" applyBorder="1" applyAlignment="1">
      <alignment horizontal="center"/>
    </xf>
    <xf numFmtId="0" fontId="5" fillId="3" borderId="43" xfId="0" applyFont="1" applyFill="1" applyBorder="1" applyAlignment="1">
      <alignment horizontal="center"/>
    </xf>
    <xf numFmtId="0" fontId="5" fillId="3" borderId="32" xfId="0" applyFont="1" applyFill="1" applyBorder="1" applyAlignment="1">
      <alignment horizontal="center"/>
    </xf>
    <xf numFmtId="0" fontId="4" fillId="0" borderId="36" xfId="0" applyFont="1" applyBorder="1" applyAlignment="1"/>
    <xf numFmtId="0" fontId="4" fillId="0" borderId="1" xfId="0" applyFont="1" applyBorder="1" applyAlignment="1"/>
    <xf numFmtId="0" fontId="4" fillId="5" borderId="48" xfId="0" applyFont="1" applyFill="1" applyBorder="1" applyAlignment="1">
      <alignment wrapText="1"/>
    </xf>
    <xf numFmtId="0" fontId="4" fillId="5" borderId="15" xfId="0" applyFont="1" applyFill="1" applyBorder="1" applyAlignment="1">
      <alignment wrapText="1"/>
    </xf>
    <xf numFmtId="0" fontId="5" fillId="5" borderId="8" xfId="0" applyFont="1" applyFill="1" applyBorder="1" applyAlignment="1">
      <alignment horizontal="center"/>
    </xf>
    <xf numFmtId="0" fontId="5" fillId="5" borderId="7" xfId="0" applyFont="1" applyFill="1" applyBorder="1" applyAlignment="1">
      <alignment horizont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8</xdr:col>
      <xdr:colOff>0</xdr:colOff>
      <xdr:row>41</xdr:row>
      <xdr:rowOff>133350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9525" y="476250"/>
          <a:ext cx="6086475" cy="7096125"/>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solidFill>
                <a:srgbClr val="0070C0"/>
              </a:solidFill>
              <a:latin typeface="+mn-lt"/>
              <a:ea typeface="+mn-ea"/>
              <a:cs typeface="+mn-cs"/>
            </a:rPr>
            <a:t>Erste Informationen zur Tabelle</a:t>
          </a:r>
        </a:p>
        <a:p>
          <a:endParaRPr lang="de-DE" sz="1400" b="1">
            <a:solidFill>
              <a:srgbClr val="0070C0"/>
            </a:solidFill>
            <a:latin typeface="+mn-lt"/>
            <a:ea typeface="+mn-ea"/>
            <a:cs typeface="+mn-cs"/>
          </a:endParaRPr>
        </a:p>
        <a:p>
          <a:r>
            <a:rPr lang="de-DE" sz="1400" b="1">
              <a:solidFill>
                <a:srgbClr val="0070C0"/>
              </a:solidFill>
              <a:latin typeface="+mn-lt"/>
              <a:ea typeface="+mn-ea"/>
              <a:cs typeface="+mn-cs"/>
            </a:rPr>
            <a:t>Nutzen der Tabelle</a:t>
          </a:r>
        </a:p>
        <a:p>
          <a:r>
            <a:rPr lang="de-DE" sz="1100">
              <a:solidFill>
                <a:schemeClr val="dk1"/>
              </a:solidFill>
              <a:latin typeface="+mn-lt"/>
              <a:ea typeface="+mn-ea"/>
              <a:cs typeface="+mn-cs"/>
            </a:rPr>
            <a:t>Diese Tabelle ist geeignet für Freiberufler</a:t>
          </a:r>
          <a:r>
            <a:rPr lang="de-DE" sz="1100" baseline="0">
              <a:solidFill>
                <a:schemeClr val="dk1"/>
              </a:solidFill>
              <a:latin typeface="+mn-lt"/>
              <a:ea typeface="+mn-ea"/>
              <a:cs typeface="+mn-cs"/>
            </a:rPr>
            <a:t> und Kleingewerbetriebende, die  nicht nach Handelsrecht verpflichtet sind, Bücher zu fürhren.</a:t>
          </a:r>
          <a:endParaRPr lang="de-DE" sz="1100">
            <a:solidFill>
              <a:schemeClr val="dk1"/>
            </a:solidFill>
            <a:latin typeface="+mn-lt"/>
            <a:ea typeface="+mn-ea"/>
            <a:cs typeface="+mn-cs"/>
          </a:endParaRPr>
        </a:p>
        <a:p>
          <a:r>
            <a:rPr lang="de-DE" sz="1100">
              <a:solidFill>
                <a:schemeClr val="dk1"/>
              </a:solidFill>
              <a:latin typeface="+mn-lt"/>
              <a:ea typeface="+mn-ea"/>
              <a:cs typeface="+mn-cs"/>
            </a:rPr>
            <a:t>Sie ist dienlich für  die Erstellung  Ihrer Umsatzsteuer-Voranmeldungen, die Einnahme-Überschuss-Rechnung und Ihre jährlichen Steuererklärungen ,</a:t>
          </a:r>
          <a:r>
            <a:rPr lang="de-DE" sz="1100" baseline="0">
              <a:solidFill>
                <a:schemeClr val="dk1"/>
              </a:solidFill>
              <a:latin typeface="+mn-lt"/>
              <a:ea typeface="+mn-ea"/>
              <a:cs typeface="+mn-cs"/>
            </a:rPr>
            <a:t> oder für die Vorbereitung der Unterlagen für den Steuerberater.</a:t>
          </a:r>
        </a:p>
        <a:p>
          <a:r>
            <a:rPr lang="de-DE" sz="1100">
              <a:solidFill>
                <a:schemeClr val="dk1"/>
              </a:solidFill>
              <a:latin typeface="+mn-lt"/>
              <a:ea typeface="+mn-ea"/>
              <a:cs typeface="+mn-cs"/>
            </a:rPr>
            <a:t> </a:t>
          </a:r>
        </a:p>
        <a:p>
          <a:r>
            <a:rPr lang="de-DE" sz="1100" b="1">
              <a:solidFill>
                <a:srgbClr val="0070C0"/>
              </a:solidFill>
              <a:latin typeface="+mn-lt"/>
              <a:ea typeface="+mn-ea"/>
              <a:cs typeface="+mn-cs"/>
            </a:rPr>
            <a:t>Achtung:</a:t>
          </a:r>
          <a:r>
            <a:rPr lang="de-DE" sz="1100">
              <a:solidFill>
                <a:srgbClr val="0070C0"/>
              </a:solidFill>
              <a:latin typeface="+mn-lt"/>
              <a:ea typeface="+mn-ea"/>
              <a:cs typeface="+mn-cs"/>
            </a:rPr>
            <a:t> </a:t>
          </a:r>
          <a:r>
            <a:rPr lang="de-DE" sz="1100">
              <a:solidFill>
                <a:schemeClr val="dk1"/>
              </a:solidFill>
              <a:latin typeface="+mn-lt"/>
              <a:ea typeface="+mn-ea"/>
              <a:cs typeface="+mn-cs"/>
            </a:rPr>
            <a:t>Die Tabelle dient dazu, selbst eine Übersicht über seine Einnahmen und Ausgaben zu erlangen. Sie nimmt nicht in Anspruch, in jeder Hinsicht den Anforderungen des Finanzamts gerecht zu werden und ersetzt nicht die Inanspruchnahme eines Steuerberaters für die Korrektheit!</a:t>
          </a:r>
        </a:p>
        <a:p>
          <a:r>
            <a:rPr lang="de-DE" sz="1100" b="1">
              <a:solidFill>
                <a:schemeClr val="dk1"/>
              </a:solidFill>
              <a:latin typeface="+mn-lt"/>
              <a:ea typeface="+mn-ea"/>
              <a:cs typeface="+mn-cs"/>
            </a:rPr>
            <a:t> </a:t>
          </a:r>
        </a:p>
        <a:p>
          <a:pPr marL="0" indent="0"/>
          <a:r>
            <a:rPr lang="de-DE" sz="1400" b="1">
              <a:solidFill>
                <a:srgbClr val="0070C0"/>
              </a:solidFill>
              <a:latin typeface="+mn-lt"/>
              <a:ea typeface="+mn-ea"/>
              <a:cs typeface="+mn-cs"/>
            </a:rPr>
            <a:t>Vorbereitungen für die Nutzung</a:t>
          </a:r>
        </a:p>
        <a:p>
          <a:r>
            <a:rPr lang="de-DE" sz="1100">
              <a:solidFill>
                <a:schemeClr val="dk1"/>
              </a:solidFill>
              <a:latin typeface="+mn-lt"/>
              <a:ea typeface="+mn-ea"/>
              <a:cs typeface="+mn-cs"/>
            </a:rPr>
            <a:t>Wenn Sie die Tabelle testen oder langfristig mit ihr arbeiten möchten, sollten Sie folgende Vorbereitungen treffen:</a:t>
          </a:r>
        </a:p>
        <a:p>
          <a:pPr lvl="1"/>
          <a:r>
            <a:rPr lang="de-DE" sz="1100">
              <a:solidFill>
                <a:schemeClr val="dk1"/>
              </a:solidFill>
              <a:latin typeface="+mn-lt"/>
              <a:ea typeface="+mn-ea"/>
              <a:cs typeface="+mn-cs"/>
            </a:rPr>
            <a:t>1. Nehmen Sie alle Belege (egal ob Barzahlung oder Bankzahlung, ob Eingangs- oder Ausgangsrechnungen) für den entsprechenden Zeitraum zur Hand.</a:t>
          </a:r>
        </a:p>
        <a:p>
          <a:pPr lvl="1"/>
          <a:r>
            <a:rPr lang="de-DE" sz="1100">
              <a:solidFill>
                <a:schemeClr val="dk1"/>
              </a:solidFill>
              <a:latin typeface="+mn-lt"/>
              <a:ea typeface="+mn-ea"/>
              <a:cs typeface="+mn-cs"/>
            </a:rPr>
            <a:t>2. Sortieren Sie die Bankbelege (egal ob Eingang oder Ausgang) hinter die passenden Abbuchungen auf den Kontoauszügen.</a:t>
          </a:r>
        </a:p>
        <a:p>
          <a:pPr lvl="1"/>
          <a:r>
            <a:rPr lang="de-DE" sz="1100">
              <a:solidFill>
                <a:schemeClr val="dk1"/>
              </a:solidFill>
              <a:latin typeface="+mn-lt"/>
              <a:ea typeface="+mn-ea"/>
              <a:cs typeface="+mn-cs"/>
            </a:rPr>
            <a:t>3. Sortieren Sie die Barbelege nach Datum.</a:t>
          </a:r>
        </a:p>
        <a:p>
          <a:r>
            <a:rPr lang="de-DE" sz="1100" b="1">
              <a:solidFill>
                <a:schemeClr val="dk1"/>
              </a:solidFill>
              <a:latin typeface="+mn-lt"/>
              <a:ea typeface="+mn-ea"/>
              <a:cs typeface="+mn-cs"/>
            </a:rPr>
            <a:t> </a:t>
          </a:r>
        </a:p>
        <a:p>
          <a:r>
            <a:rPr lang="de-DE" sz="1400" b="1">
              <a:solidFill>
                <a:srgbClr val="0070C0"/>
              </a:solidFill>
              <a:latin typeface="+mn-lt"/>
              <a:ea typeface="+mn-ea"/>
              <a:cs typeface="+mn-cs"/>
            </a:rPr>
            <a:t>Aufbau der</a:t>
          </a:r>
          <a:r>
            <a:rPr lang="de-DE" sz="1400" b="1" baseline="0">
              <a:solidFill>
                <a:srgbClr val="0070C0"/>
              </a:solidFill>
              <a:latin typeface="+mn-lt"/>
              <a:ea typeface="+mn-ea"/>
              <a:cs typeface="+mn-cs"/>
            </a:rPr>
            <a:t> T</a:t>
          </a:r>
          <a:r>
            <a:rPr lang="de-DE" sz="1400" b="1">
              <a:solidFill>
                <a:srgbClr val="0070C0"/>
              </a:solidFill>
              <a:latin typeface="+mn-lt"/>
              <a:ea typeface="+mn-ea"/>
              <a:cs typeface="+mn-cs"/>
            </a:rPr>
            <a:t>abelle </a:t>
          </a:r>
        </a:p>
        <a:p>
          <a:r>
            <a:rPr lang="de-DE" sz="1100">
              <a:solidFill>
                <a:schemeClr val="dk1"/>
              </a:solidFill>
              <a:latin typeface="+mn-lt"/>
              <a:ea typeface="+mn-ea"/>
              <a:cs typeface="+mn-cs"/>
            </a:rPr>
            <a:t>Die Tabelle besteht aus 13 Tabellenblättern. Für jeden Monat (Januar bis Dezember) gibt es ein eigenes Tabellenblatt zur manuellen Erfassung der Einnahmen und Ausgaben anhand der Belege. Das letzte Tabellenblatt enthält die Jahresübersicht. In dieses Tabellenblatt werden keine manuellen Eintragungen vorgenommen. Die Jahresübersicht wird anhand der Verknüpfung mit den monatlichen Übersichten automatisch erstellt.</a:t>
          </a:r>
        </a:p>
        <a:p>
          <a:endParaRPr lang="de-DE" sz="1100"/>
        </a:p>
        <a:p>
          <a:r>
            <a:rPr lang="de-DE" sz="1100">
              <a:solidFill>
                <a:sysClr val="windowText" lastClr="000000"/>
              </a:solidFill>
              <a:latin typeface="+mn-lt"/>
              <a:ea typeface="+mn-ea"/>
              <a:cs typeface="+mn-cs"/>
            </a:rPr>
            <a:t>Eine detaillierte </a:t>
          </a:r>
          <a:r>
            <a:rPr lang="de-DE" sz="1400" b="1">
              <a:solidFill>
                <a:srgbClr val="0070C0"/>
              </a:solidFill>
              <a:latin typeface="+mn-lt"/>
              <a:ea typeface="+mn-ea"/>
              <a:cs typeface="+mn-cs"/>
            </a:rPr>
            <a:t>Ausfüllhilfe</a:t>
          </a:r>
          <a:r>
            <a:rPr lang="de-DE" sz="1100">
              <a:solidFill>
                <a:sysClr val="windowText" lastClr="000000"/>
              </a:solidFill>
              <a:latin typeface="+mn-lt"/>
              <a:ea typeface="+mn-ea"/>
              <a:cs typeface="+mn-cs"/>
            </a:rPr>
            <a:t>, die Sie im Umgang mit der Tabelle Schritt für Schritt unterstützt, haben wir in unserem </a:t>
          </a:r>
          <a:r>
            <a:rPr lang="de-DE" sz="1400" b="1">
              <a:solidFill>
                <a:srgbClr val="0070C0"/>
              </a:solidFill>
              <a:latin typeface="+mn-lt"/>
              <a:ea typeface="+mn-ea"/>
              <a:cs typeface="+mn-cs"/>
            </a:rPr>
            <a:t>Merkblatt "Arbeitshilfe Buchhaltungstabelle" </a:t>
          </a:r>
          <a:r>
            <a:rPr lang="de-DE" sz="1100">
              <a:solidFill>
                <a:sysClr val="windowText" lastClr="000000"/>
              </a:solidFill>
              <a:latin typeface="+mn-lt"/>
              <a:ea typeface="+mn-ea"/>
              <a:cs typeface="+mn-cs"/>
            </a:rPr>
            <a:t>für Sie zusammengestellt.</a:t>
          </a:r>
        </a:p>
      </xdr:txBody>
    </xdr:sp>
    <xdr:clientData/>
  </xdr:twoCellAnchor>
  <xdr:twoCellAnchor editAs="oneCell">
    <xdr:from>
      <xdr:col>0</xdr:col>
      <xdr:colOff>1</xdr:colOff>
      <xdr:row>43</xdr:row>
      <xdr:rowOff>154679</xdr:rowOff>
    </xdr:from>
    <xdr:to>
      <xdr:col>5</xdr:col>
      <xdr:colOff>366347</xdr:colOff>
      <xdr:row>73</xdr:row>
      <xdr:rowOff>32564</xdr:rowOff>
    </xdr:to>
    <xdr:pic>
      <xdr:nvPicPr>
        <xdr:cNvPr id="4" name="Grafik 3">
          <a:extLst>
            <a:ext uri="{FF2B5EF4-FFF2-40B4-BE49-F238E27FC236}">
              <a16:creationId xmlns:a16="http://schemas.microsoft.com/office/drawing/2014/main" id="{ED54D81A-77D6-654F-82A7-B0C5E6F19E71}"/>
            </a:ext>
          </a:extLst>
        </xdr:cNvPr>
        <xdr:cNvPicPr>
          <a:picLocks noChangeAspect="1"/>
        </xdr:cNvPicPr>
      </xdr:nvPicPr>
      <xdr:blipFill>
        <a:blip xmlns:r="http://schemas.openxmlformats.org/officeDocument/2006/relationships" r:embed="rId1"/>
        <a:stretch>
          <a:fillRect/>
        </a:stretch>
      </xdr:blipFill>
      <xdr:spPr>
        <a:xfrm>
          <a:off x="1" y="6724487"/>
          <a:ext cx="4762500" cy="476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179294</xdr:colOff>
      <xdr:row>0</xdr:row>
      <xdr:rowOff>89648</xdr:rowOff>
    </xdr:from>
    <xdr:to>
      <xdr:col>10</xdr:col>
      <xdr:colOff>769470</xdr:colOff>
      <xdr:row>2</xdr:row>
      <xdr:rowOff>36607</xdr:rowOff>
    </xdr:to>
    <xdr:pic>
      <xdr:nvPicPr>
        <xdr:cNvPr id="2" name="Grafik 1">
          <a:extLst>
            <a:ext uri="{FF2B5EF4-FFF2-40B4-BE49-F238E27FC236}">
              <a16:creationId xmlns:a16="http://schemas.microsoft.com/office/drawing/2014/main" id="{CF771B7F-FE55-FB40-B98B-963258211131}"/>
            </a:ext>
          </a:extLst>
        </xdr:cNvPr>
        <xdr:cNvPicPr>
          <a:picLocks noChangeAspect="1"/>
        </xdr:cNvPicPr>
      </xdr:nvPicPr>
      <xdr:blipFill>
        <a:blip xmlns:r="http://schemas.openxmlformats.org/officeDocument/2006/relationships" r:embed="rId1"/>
        <a:stretch>
          <a:fillRect/>
        </a:stretch>
      </xdr:blipFill>
      <xdr:spPr>
        <a:xfrm>
          <a:off x="10174941" y="89648"/>
          <a:ext cx="1905000" cy="469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59765</xdr:colOff>
      <xdr:row>0</xdr:row>
      <xdr:rowOff>164352</xdr:rowOff>
    </xdr:from>
    <xdr:to>
      <xdr:col>10</xdr:col>
      <xdr:colOff>649941</xdr:colOff>
      <xdr:row>2</xdr:row>
      <xdr:rowOff>111311</xdr:rowOff>
    </xdr:to>
    <xdr:pic>
      <xdr:nvPicPr>
        <xdr:cNvPr id="5" name="Grafik 4">
          <a:extLst>
            <a:ext uri="{FF2B5EF4-FFF2-40B4-BE49-F238E27FC236}">
              <a16:creationId xmlns:a16="http://schemas.microsoft.com/office/drawing/2014/main" id="{3B737477-7800-384D-8F98-5BE6B12BD65D}"/>
            </a:ext>
          </a:extLst>
        </xdr:cNvPr>
        <xdr:cNvPicPr>
          <a:picLocks noChangeAspect="1"/>
        </xdr:cNvPicPr>
      </xdr:nvPicPr>
      <xdr:blipFill>
        <a:blip xmlns:r="http://schemas.openxmlformats.org/officeDocument/2006/relationships" r:embed="rId1"/>
        <a:stretch>
          <a:fillRect/>
        </a:stretch>
      </xdr:blipFill>
      <xdr:spPr>
        <a:xfrm>
          <a:off x="10055412" y="164352"/>
          <a:ext cx="1905000" cy="469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74706</xdr:colOff>
      <xdr:row>0</xdr:row>
      <xdr:rowOff>134470</xdr:rowOff>
    </xdr:from>
    <xdr:to>
      <xdr:col>10</xdr:col>
      <xdr:colOff>664882</xdr:colOff>
      <xdr:row>2</xdr:row>
      <xdr:rowOff>81429</xdr:rowOff>
    </xdr:to>
    <xdr:pic>
      <xdr:nvPicPr>
        <xdr:cNvPr id="5" name="Grafik 4">
          <a:extLst>
            <a:ext uri="{FF2B5EF4-FFF2-40B4-BE49-F238E27FC236}">
              <a16:creationId xmlns:a16="http://schemas.microsoft.com/office/drawing/2014/main" id="{1A2ED25E-46C2-D342-ABAF-9196C8BB2575}"/>
            </a:ext>
          </a:extLst>
        </xdr:cNvPr>
        <xdr:cNvPicPr>
          <a:picLocks noChangeAspect="1"/>
        </xdr:cNvPicPr>
      </xdr:nvPicPr>
      <xdr:blipFill>
        <a:blip xmlns:r="http://schemas.openxmlformats.org/officeDocument/2006/relationships" r:embed="rId1"/>
        <a:stretch>
          <a:fillRect/>
        </a:stretch>
      </xdr:blipFill>
      <xdr:spPr>
        <a:xfrm>
          <a:off x="10070353" y="134470"/>
          <a:ext cx="1905000" cy="469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44824</xdr:colOff>
      <xdr:row>0</xdr:row>
      <xdr:rowOff>134470</xdr:rowOff>
    </xdr:from>
    <xdr:to>
      <xdr:col>10</xdr:col>
      <xdr:colOff>635000</xdr:colOff>
      <xdr:row>2</xdr:row>
      <xdr:rowOff>81429</xdr:rowOff>
    </xdr:to>
    <xdr:pic>
      <xdr:nvPicPr>
        <xdr:cNvPr id="5" name="Grafik 4">
          <a:extLst>
            <a:ext uri="{FF2B5EF4-FFF2-40B4-BE49-F238E27FC236}">
              <a16:creationId xmlns:a16="http://schemas.microsoft.com/office/drawing/2014/main" id="{9519CE57-433A-C54F-9D48-7532AE8985AF}"/>
            </a:ext>
          </a:extLst>
        </xdr:cNvPr>
        <xdr:cNvPicPr>
          <a:picLocks noChangeAspect="1"/>
        </xdr:cNvPicPr>
      </xdr:nvPicPr>
      <xdr:blipFill>
        <a:blip xmlns:r="http://schemas.openxmlformats.org/officeDocument/2006/relationships" r:embed="rId1"/>
        <a:stretch>
          <a:fillRect/>
        </a:stretch>
      </xdr:blipFill>
      <xdr:spPr>
        <a:xfrm>
          <a:off x="10040471" y="134470"/>
          <a:ext cx="1905000" cy="469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89647</xdr:colOff>
      <xdr:row>0</xdr:row>
      <xdr:rowOff>89647</xdr:rowOff>
    </xdr:from>
    <xdr:to>
      <xdr:col>11</xdr:col>
      <xdr:colOff>978647</xdr:colOff>
      <xdr:row>2</xdr:row>
      <xdr:rowOff>36606</xdr:rowOff>
    </xdr:to>
    <xdr:pic>
      <xdr:nvPicPr>
        <xdr:cNvPr id="3" name="Grafik 2">
          <a:extLst>
            <a:ext uri="{FF2B5EF4-FFF2-40B4-BE49-F238E27FC236}">
              <a16:creationId xmlns:a16="http://schemas.microsoft.com/office/drawing/2014/main" id="{7A9A71DA-5E48-5F47-B411-0B57C086596C}"/>
            </a:ext>
          </a:extLst>
        </xdr:cNvPr>
        <xdr:cNvPicPr>
          <a:picLocks noChangeAspect="1"/>
        </xdr:cNvPicPr>
      </xdr:nvPicPr>
      <xdr:blipFill>
        <a:blip xmlns:r="http://schemas.openxmlformats.org/officeDocument/2006/relationships" r:embed="rId1"/>
        <a:stretch>
          <a:fillRect/>
        </a:stretch>
      </xdr:blipFill>
      <xdr:spPr>
        <a:xfrm>
          <a:off x="12789647" y="89647"/>
          <a:ext cx="1905000"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590176</xdr:colOff>
      <xdr:row>2</xdr:row>
      <xdr:rowOff>141194</xdr:rowOff>
    </xdr:to>
    <xdr:pic>
      <xdr:nvPicPr>
        <xdr:cNvPr id="3" name="Grafik 2">
          <a:extLst>
            <a:ext uri="{FF2B5EF4-FFF2-40B4-BE49-F238E27FC236}">
              <a16:creationId xmlns:a16="http://schemas.microsoft.com/office/drawing/2014/main" id="{BB90BD31-FF67-B447-812B-F3D61FB26561}"/>
            </a:ext>
          </a:extLst>
        </xdr:cNvPr>
        <xdr:cNvPicPr>
          <a:picLocks noChangeAspect="1"/>
        </xdr:cNvPicPr>
      </xdr:nvPicPr>
      <xdr:blipFill>
        <a:blip xmlns:r="http://schemas.openxmlformats.org/officeDocument/2006/relationships" r:embed="rId1"/>
        <a:stretch>
          <a:fillRect/>
        </a:stretch>
      </xdr:blipFill>
      <xdr:spPr>
        <a:xfrm>
          <a:off x="9995647" y="194235"/>
          <a:ext cx="1905000" cy="46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0</xdr:colOff>
      <xdr:row>15</xdr:row>
      <xdr:rowOff>0</xdr:rowOff>
    </xdr:from>
    <xdr:to>
      <xdr:col>48</xdr:col>
      <xdr:colOff>201706</xdr:colOff>
      <xdr:row>16</xdr:row>
      <xdr:rowOff>230842</xdr:rowOff>
    </xdr:to>
    <xdr:pic>
      <xdr:nvPicPr>
        <xdr:cNvPr id="5" name="Grafik 4">
          <a:extLst>
            <a:ext uri="{FF2B5EF4-FFF2-40B4-BE49-F238E27FC236}">
              <a16:creationId xmlns:a16="http://schemas.microsoft.com/office/drawing/2014/main" id="{2A8747C0-6BEC-8F4F-A536-3A5A934DB53D}"/>
            </a:ext>
          </a:extLst>
        </xdr:cNvPr>
        <xdr:cNvPicPr>
          <a:picLocks noChangeAspect="1"/>
        </xdr:cNvPicPr>
      </xdr:nvPicPr>
      <xdr:blipFill>
        <a:blip xmlns:r="http://schemas.openxmlformats.org/officeDocument/2006/relationships" r:embed="rId1"/>
        <a:stretch>
          <a:fillRect/>
        </a:stretch>
      </xdr:blipFill>
      <xdr:spPr>
        <a:xfrm>
          <a:off x="41088235" y="4198471"/>
          <a:ext cx="1905000" cy="469900"/>
        </a:xfrm>
        <a:prstGeom prst="rect">
          <a:avLst/>
        </a:prstGeom>
      </xdr:spPr>
    </xdr:pic>
    <xdr:clientData/>
  </xdr:twoCellAnchor>
  <xdr:twoCellAnchor editAs="oneCell">
    <xdr:from>
      <xdr:col>9</xdr:col>
      <xdr:colOff>0</xdr:colOff>
      <xdr:row>1</xdr:row>
      <xdr:rowOff>0</xdr:rowOff>
    </xdr:from>
    <xdr:to>
      <xdr:col>10</xdr:col>
      <xdr:colOff>590176</xdr:colOff>
      <xdr:row>2</xdr:row>
      <xdr:rowOff>141194</xdr:rowOff>
    </xdr:to>
    <xdr:pic>
      <xdr:nvPicPr>
        <xdr:cNvPr id="6" name="Grafik 5">
          <a:extLst>
            <a:ext uri="{FF2B5EF4-FFF2-40B4-BE49-F238E27FC236}">
              <a16:creationId xmlns:a16="http://schemas.microsoft.com/office/drawing/2014/main" id="{1D049CDD-5220-DC44-BE6D-A228FD2C5018}"/>
            </a:ext>
          </a:extLst>
        </xdr:cNvPr>
        <xdr:cNvPicPr>
          <a:picLocks noChangeAspect="1"/>
        </xdr:cNvPicPr>
      </xdr:nvPicPr>
      <xdr:blipFill>
        <a:blip xmlns:r="http://schemas.openxmlformats.org/officeDocument/2006/relationships" r:embed="rId1"/>
        <a:stretch>
          <a:fillRect/>
        </a:stretch>
      </xdr:blipFill>
      <xdr:spPr>
        <a:xfrm>
          <a:off x="9995647" y="194235"/>
          <a:ext cx="1905000" cy="469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40</xdr:col>
      <xdr:colOff>0</xdr:colOff>
      <xdr:row>20</xdr:row>
      <xdr:rowOff>0</xdr:rowOff>
    </xdr:from>
    <xdr:to>
      <xdr:col>41</xdr:col>
      <xdr:colOff>889000</xdr:colOff>
      <xdr:row>21</xdr:row>
      <xdr:rowOff>230841</xdr:rowOff>
    </xdr:to>
    <xdr:pic>
      <xdr:nvPicPr>
        <xdr:cNvPr id="5" name="Grafik 4">
          <a:extLst>
            <a:ext uri="{FF2B5EF4-FFF2-40B4-BE49-F238E27FC236}">
              <a16:creationId xmlns:a16="http://schemas.microsoft.com/office/drawing/2014/main" id="{E62B2472-FC8D-564D-B199-E43F6DAB4781}"/>
            </a:ext>
          </a:extLst>
        </xdr:cNvPr>
        <xdr:cNvPicPr>
          <a:picLocks noChangeAspect="1"/>
        </xdr:cNvPicPr>
      </xdr:nvPicPr>
      <xdr:blipFill>
        <a:blip xmlns:r="http://schemas.openxmlformats.org/officeDocument/2006/relationships" r:embed="rId1"/>
        <a:stretch>
          <a:fillRect/>
        </a:stretch>
      </xdr:blipFill>
      <xdr:spPr>
        <a:xfrm>
          <a:off x="34021059" y="5393765"/>
          <a:ext cx="1905000" cy="469900"/>
        </a:xfrm>
        <a:prstGeom prst="rect">
          <a:avLst/>
        </a:prstGeom>
      </xdr:spPr>
    </xdr:pic>
    <xdr:clientData/>
  </xdr:twoCellAnchor>
  <xdr:twoCellAnchor editAs="oneCell">
    <xdr:from>
      <xdr:col>9</xdr:col>
      <xdr:colOff>0</xdr:colOff>
      <xdr:row>1</xdr:row>
      <xdr:rowOff>0</xdr:rowOff>
    </xdr:from>
    <xdr:to>
      <xdr:col>10</xdr:col>
      <xdr:colOff>590176</xdr:colOff>
      <xdr:row>2</xdr:row>
      <xdr:rowOff>141194</xdr:rowOff>
    </xdr:to>
    <xdr:pic>
      <xdr:nvPicPr>
        <xdr:cNvPr id="6" name="Grafik 5">
          <a:extLst>
            <a:ext uri="{FF2B5EF4-FFF2-40B4-BE49-F238E27FC236}">
              <a16:creationId xmlns:a16="http://schemas.microsoft.com/office/drawing/2014/main" id="{18CF9F1E-B20B-2946-8039-CA7BEAD938BF}"/>
            </a:ext>
          </a:extLst>
        </xdr:cNvPr>
        <xdr:cNvPicPr>
          <a:picLocks noChangeAspect="1"/>
        </xdr:cNvPicPr>
      </xdr:nvPicPr>
      <xdr:blipFill>
        <a:blip xmlns:r="http://schemas.openxmlformats.org/officeDocument/2006/relationships" r:embed="rId1"/>
        <a:stretch>
          <a:fillRect/>
        </a:stretch>
      </xdr:blipFill>
      <xdr:spPr>
        <a:xfrm>
          <a:off x="9995647" y="194235"/>
          <a:ext cx="1905000" cy="469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74706</xdr:colOff>
      <xdr:row>0</xdr:row>
      <xdr:rowOff>119529</xdr:rowOff>
    </xdr:from>
    <xdr:to>
      <xdr:col>10</xdr:col>
      <xdr:colOff>664882</xdr:colOff>
      <xdr:row>2</xdr:row>
      <xdr:rowOff>66488</xdr:rowOff>
    </xdr:to>
    <xdr:pic>
      <xdr:nvPicPr>
        <xdr:cNvPr id="5" name="Grafik 4">
          <a:extLst>
            <a:ext uri="{FF2B5EF4-FFF2-40B4-BE49-F238E27FC236}">
              <a16:creationId xmlns:a16="http://schemas.microsoft.com/office/drawing/2014/main" id="{EC5F28B5-2C39-5E4B-B55A-489F9C5A5B57}"/>
            </a:ext>
          </a:extLst>
        </xdr:cNvPr>
        <xdr:cNvPicPr>
          <a:picLocks noChangeAspect="1"/>
        </xdr:cNvPicPr>
      </xdr:nvPicPr>
      <xdr:blipFill>
        <a:blip xmlns:r="http://schemas.openxmlformats.org/officeDocument/2006/relationships" r:embed="rId1"/>
        <a:stretch>
          <a:fillRect/>
        </a:stretch>
      </xdr:blipFill>
      <xdr:spPr>
        <a:xfrm>
          <a:off x="10070353" y="119529"/>
          <a:ext cx="1905000" cy="469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44824</xdr:colOff>
      <xdr:row>0</xdr:row>
      <xdr:rowOff>89647</xdr:rowOff>
    </xdr:from>
    <xdr:to>
      <xdr:col>10</xdr:col>
      <xdr:colOff>635000</xdr:colOff>
      <xdr:row>2</xdr:row>
      <xdr:rowOff>36606</xdr:rowOff>
    </xdr:to>
    <xdr:pic>
      <xdr:nvPicPr>
        <xdr:cNvPr id="5" name="Grafik 4">
          <a:extLst>
            <a:ext uri="{FF2B5EF4-FFF2-40B4-BE49-F238E27FC236}">
              <a16:creationId xmlns:a16="http://schemas.microsoft.com/office/drawing/2014/main" id="{EA132043-E69C-F447-A07B-8C3FE8ED22D8}"/>
            </a:ext>
          </a:extLst>
        </xdr:cNvPr>
        <xdr:cNvPicPr>
          <a:picLocks noChangeAspect="1"/>
        </xdr:cNvPicPr>
      </xdr:nvPicPr>
      <xdr:blipFill>
        <a:blip xmlns:r="http://schemas.openxmlformats.org/officeDocument/2006/relationships" r:embed="rId1"/>
        <a:stretch>
          <a:fillRect/>
        </a:stretch>
      </xdr:blipFill>
      <xdr:spPr>
        <a:xfrm>
          <a:off x="10040471" y="89647"/>
          <a:ext cx="1905000" cy="469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104589</xdr:colOff>
      <xdr:row>0</xdr:row>
      <xdr:rowOff>119530</xdr:rowOff>
    </xdr:from>
    <xdr:to>
      <xdr:col>10</xdr:col>
      <xdr:colOff>694765</xdr:colOff>
      <xdr:row>2</xdr:row>
      <xdr:rowOff>66489</xdr:rowOff>
    </xdr:to>
    <xdr:pic>
      <xdr:nvPicPr>
        <xdr:cNvPr id="5" name="Grafik 4">
          <a:extLst>
            <a:ext uri="{FF2B5EF4-FFF2-40B4-BE49-F238E27FC236}">
              <a16:creationId xmlns:a16="http://schemas.microsoft.com/office/drawing/2014/main" id="{AAC049C4-F5D7-DE4E-93BE-E3007F9CEB99}"/>
            </a:ext>
          </a:extLst>
        </xdr:cNvPr>
        <xdr:cNvPicPr>
          <a:picLocks noChangeAspect="1"/>
        </xdr:cNvPicPr>
      </xdr:nvPicPr>
      <xdr:blipFill>
        <a:blip xmlns:r="http://schemas.openxmlformats.org/officeDocument/2006/relationships" r:embed="rId1"/>
        <a:stretch>
          <a:fillRect/>
        </a:stretch>
      </xdr:blipFill>
      <xdr:spPr>
        <a:xfrm>
          <a:off x="10100236" y="119530"/>
          <a:ext cx="1905000" cy="469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74706</xdr:colOff>
      <xdr:row>0</xdr:row>
      <xdr:rowOff>89647</xdr:rowOff>
    </xdr:from>
    <xdr:to>
      <xdr:col>10</xdr:col>
      <xdr:colOff>664882</xdr:colOff>
      <xdr:row>1</xdr:row>
      <xdr:rowOff>365312</xdr:rowOff>
    </xdr:to>
    <xdr:pic>
      <xdr:nvPicPr>
        <xdr:cNvPr id="2" name="Grafik 1">
          <a:extLst>
            <a:ext uri="{FF2B5EF4-FFF2-40B4-BE49-F238E27FC236}">
              <a16:creationId xmlns:a16="http://schemas.microsoft.com/office/drawing/2014/main" id="{698E1C90-C303-6947-B92A-C97B3C726A3D}"/>
            </a:ext>
          </a:extLst>
        </xdr:cNvPr>
        <xdr:cNvPicPr>
          <a:picLocks noChangeAspect="1"/>
        </xdr:cNvPicPr>
      </xdr:nvPicPr>
      <xdr:blipFill>
        <a:blip xmlns:r="http://schemas.openxmlformats.org/officeDocument/2006/relationships" r:embed="rId1"/>
        <a:stretch>
          <a:fillRect/>
        </a:stretch>
      </xdr:blipFill>
      <xdr:spPr>
        <a:xfrm>
          <a:off x="10070353" y="89647"/>
          <a:ext cx="1905000" cy="469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89648</xdr:colOff>
      <xdr:row>0</xdr:row>
      <xdr:rowOff>89648</xdr:rowOff>
    </xdr:from>
    <xdr:to>
      <xdr:col>10</xdr:col>
      <xdr:colOff>679824</xdr:colOff>
      <xdr:row>2</xdr:row>
      <xdr:rowOff>36607</xdr:rowOff>
    </xdr:to>
    <xdr:pic>
      <xdr:nvPicPr>
        <xdr:cNvPr id="2" name="Grafik 1">
          <a:extLst>
            <a:ext uri="{FF2B5EF4-FFF2-40B4-BE49-F238E27FC236}">
              <a16:creationId xmlns:a16="http://schemas.microsoft.com/office/drawing/2014/main" id="{7BEDBADC-4E96-6E40-9624-7EF4C2FB67B4}"/>
            </a:ext>
          </a:extLst>
        </xdr:cNvPr>
        <xdr:cNvPicPr>
          <a:picLocks noChangeAspect="1"/>
        </xdr:cNvPicPr>
      </xdr:nvPicPr>
      <xdr:blipFill>
        <a:blip xmlns:r="http://schemas.openxmlformats.org/officeDocument/2006/relationships" r:embed="rId1"/>
        <a:stretch>
          <a:fillRect/>
        </a:stretch>
      </xdr:blipFill>
      <xdr:spPr>
        <a:xfrm>
          <a:off x="10085295" y="89648"/>
          <a:ext cx="1905000" cy="469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
  <sheetViews>
    <sheetView tabSelected="1" topLeftCell="A15" zoomScale="156" zoomScaleNormal="85" workbookViewId="0">
      <selection activeCell="G47" sqref="G47"/>
    </sheetView>
  </sheetViews>
  <sheetFormatPr baseColWidth="10" defaultColWidth="11.5" defaultRowHeight="13"/>
  <sheetData>
    <row r="1" spans="1:16">
      <c r="A1" s="239" t="s">
        <v>0</v>
      </c>
      <c r="B1" s="239"/>
      <c r="C1" s="239"/>
      <c r="D1" s="239"/>
      <c r="E1" s="239"/>
      <c r="F1" s="239"/>
      <c r="G1" s="239"/>
      <c r="H1" s="239"/>
    </row>
    <row r="2" spans="1:16" ht="24.75" customHeight="1">
      <c r="A2" s="239"/>
      <c r="B2" s="239"/>
      <c r="C2" s="239"/>
      <c r="D2" s="239"/>
      <c r="E2" s="239"/>
      <c r="F2" s="239"/>
      <c r="G2" s="239"/>
      <c r="H2" s="239"/>
    </row>
    <row r="4" spans="1:16" ht="16">
      <c r="J4" s="198" t="s">
        <v>1</v>
      </c>
    </row>
    <row r="5" spans="1:16">
      <c r="J5" t="s">
        <v>2</v>
      </c>
    </row>
    <row r="6" spans="1:16">
      <c r="J6" t="s">
        <v>3</v>
      </c>
    </row>
    <row r="7" spans="1:16">
      <c r="J7" s="199" t="s">
        <v>4</v>
      </c>
    </row>
    <row r="8" spans="1:16">
      <c r="J8" s="199"/>
    </row>
    <row r="10" spans="1:16" ht="16">
      <c r="J10" s="198" t="s">
        <v>5</v>
      </c>
    </row>
    <row r="11" spans="1:16" ht="12.75" hidden="1" customHeight="1">
      <c r="J11" s="240"/>
      <c r="K11" s="240"/>
      <c r="L11" s="240"/>
      <c r="M11" s="240"/>
      <c r="N11" s="240"/>
      <c r="O11" s="240"/>
      <c r="P11" s="240"/>
    </row>
    <row r="12" spans="1:16" ht="12.75" hidden="1" customHeight="1">
      <c r="J12" s="240"/>
      <c r="K12" s="240"/>
      <c r="L12" s="240"/>
      <c r="M12" s="240"/>
      <c r="N12" s="240"/>
      <c r="O12" s="240"/>
      <c r="P12" s="240"/>
    </row>
    <row r="13" spans="1:16" ht="12.75" hidden="1" customHeight="1">
      <c r="J13" s="240"/>
      <c r="K13" s="240"/>
      <c r="L13" s="240"/>
      <c r="M13" s="240"/>
      <c r="N13" s="240"/>
      <c r="O13" s="240"/>
      <c r="P13" s="240"/>
    </row>
    <row r="14" spans="1:16" ht="12.75" hidden="1" customHeight="1">
      <c r="J14" s="240"/>
      <c r="K14" s="240"/>
      <c r="L14" s="240"/>
      <c r="M14" s="240"/>
      <c r="N14" s="240"/>
      <c r="O14" s="240"/>
      <c r="P14" s="240"/>
    </row>
    <row r="15" spans="1:16">
      <c r="J15" t="s">
        <v>6</v>
      </c>
    </row>
    <row r="16" spans="1:16">
      <c r="J16" s="199" t="s">
        <v>7</v>
      </c>
    </row>
    <row r="17" spans="10:10">
      <c r="J17" s="199" t="s">
        <v>8</v>
      </c>
    </row>
  </sheetData>
  <mergeCells count="2">
    <mergeCell ref="A1:H2"/>
    <mergeCell ref="J11:P14"/>
  </mergeCells>
  <pageMargins left="0.7" right="0.7" top="0.78740157499999996" bottom="0.78740157499999996"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39"/>
  <sheetViews>
    <sheetView zoomScale="85" zoomScaleNormal="85" workbookViewId="0">
      <pane xSplit="4" ySplit="6" topLeftCell="E7" activePane="bottomRight" state="frozen"/>
      <selection pane="topRight" activeCell="M67" sqref="M67"/>
      <selection pane="bottomLeft" activeCell="M67" sqref="M67"/>
      <selection pane="bottomRight" activeCell="J7" sqref="J7"/>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101</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86</v>
      </c>
      <c r="F6" s="75" t="s">
        <v>87</v>
      </c>
      <c r="G6" s="75" t="s">
        <v>88</v>
      </c>
      <c r="H6" s="76" t="s">
        <v>89</v>
      </c>
      <c r="I6" s="77" t="s">
        <v>90</v>
      </c>
      <c r="J6" s="76" t="s">
        <v>91</v>
      </c>
      <c r="K6" s="78" t="s">
        <v>92</v>
      </c>
      <c r="L6" s="79" t="s">
        <v>93</v>
      </c>
      <c r="M6" s="80" t="s">
        <v>94</v>
      </c>
      <c r="N6" s="81" t="s">
        <v>30</v>
      </c>
      <c r="O6" s="82" t="s">
        <v>31</v>
      </c>
      <c r="P6" s="83" t="s">
        <v>32</v>
      </c>
      <c r="Q6" s="84" t="s">
        <v>76</v>
      </c>
      <c r="R6" s="85"/>
      <c r="S6" s="86" t="s">
        <v>90</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99</v>
      </c>
      <c r="AO6" s="88" t="s">
        <v>55</v>
      </c>
      <c r="AP6" s="88" t="s">
        <v>56</v>
      </c>
      <c r="AQ6" s="88" t="s">
        <v>57</v>
      </c>
      <c r="AR6" s="88" t="s">
        <v>58</v>
      </c>
      <c r="AS6" s="88" t="s">
        <v>59</v>
      </c>
      <c r="AT6" s="90" t="s">
        <v>95</v>
      </c>
      <c r="AU6" s="91" t="s">
        <v>96</v>
      </c>
      <c r="AV6" s="92" t="s">
        <v>62</v>
      </c>
    </row>
    <row r="7" spans="1:48" ht="19.75" customHeight="1">
      <c r="A7" s="94">
        <v>1</v>
      </c>
      <c r="B7" s="94">
        <v>1</v>
      </c>
      <c r="C7" s="95"/>
      <c r="D7" s="96"/>
      <c r="E7" s="97"/>
      <c r="F7" s="97"/>
      <c r="G7" s="185"/>
      <c r="H7" s="98"/>
      <c r="I7" s="99"/>
      <c r="J7" s="138">
        <f t="shared" ref="J7:J30" si="0">IF(I7=1,(E7+F7+G7)/1.16,0)</f>
        <v>0</v>
      </c>
      <c r="K7" s="139">
        <f t="shared" ref="K7:K30" si="1">IF(I7=2,H7/1.05,0)</f>
        <v>0</v>
      </c>
      <c r="L7" s="140">
        <f t="shared" ref="L7:L30" si="2">IF(I7=1,J7*0.16,0)</f>
        <v>0</v>
      </c>
      <c r="M7" s="141">
        <f t="shared" ref="M7:M30" si="3">IF(I7=2,K7*0.05,0)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IF(S7=1,R7/1.16*0.16,0)</f>
        <v>0</v>
      </c>
      <c r="AU7" s="143">
        <f>IF(S7=2,R7/1.05*0.05,0)</f>
        <v>0</v>
      </c>
      <c r="AV7" s="106"/>
    </row>
    <row r="8" spans="1:48" ht="19.75" customHeight="1">
      <c r="A8" s="107">
        <f>A7+1</f>
        <v>2</v>
      </c>
      <c r="B8" s="107">
        <f>B7+1</f>
        <v>2</v>
      </c>
      <c r="C8" s="108"/>
      <c r="D8" s="109"/>
      <c r="E8" s="97"/>
      <c r="F8" s="97"/>
      <c r="G8" s="185"/>
      <c r="H8" s="98"/>
      <c r="I8" s="110"/>
      <c r="J8" s="27">
        <f t="shared" si="0"/>
        <v>0</v>
      </c>
      <c r="K8" s="25">
        <f t="shared" si="1"/>
        <v>0</v>
      </c>
      <c r="L8" s="28">
        <f t="shared" si="2"/>
        <v>0</v>
      </c>
      <c r="M8" s="26">
        <f t="shared" si="3"/>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IF(S8=1,R8/1.16*0.16,0)</f>
        <v>0</v>
      </c>
      <c r="AU8" s="145">
        <f>IF(S8=2,R8/1.05*0.05,0)</f>
        <v>0</v>
      </c>
      <c r="AV8" s="106"/>
    </row>
    <row r="9" spans="1:48" ht="19.75" customHeight="1">
      <c r="A9" s="107">
        <f t="shared" ref="A9:B24" si="4">A8+1</f>
        <v>3</v>
      </c>
      <c r="B9" s="107">
        <f t="shared" si="4"/>
        <v>3</v>
      </c>
      <c r="C9" s="108"/>
      <c r="D9" s="109"/>
      <c r="E9" s="97"/>
      <c r="F9" s="97"/>
      <c r="G9" s="185"/>
      <c r="H9" s="98"/>
      <c r="I9" s="110"/>
      <c r="J9" s="27">
        <f t="shared" si="0"/>
        <v>0</v>
      </c>
      <c r="K9" s="25">
        <f t="shared" si="1"/>
        <v>0</v>
      </c>
      <c r="L9" s="28">
        <f t="shared" si="2"/>
        <v>0</v>
      </c>
      <c r="M9" s="26">
        <f t="shared" si="3"/>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ref="AT9:AT30" si="5">IF(S9=1,R9/1.16*0.16,0)</f>
        <v>0</v>
      </c>
      <c r="AU9" s="145">
        <f t="shared" ref="AU9:AU30" si="6">IF(S9=2,R9/1.05*0.05,0)</f>
        <v>0</v>
      </c>
      <c r="AV9" s="106"/>
    </row>
    <row r="10" spans="1:48" ht="19.75" customHeight="1">
      <c r="A10" s="107">
        <f t="shared" si="4"/>
        <v>4</v>
      </c>
      <c r="B10" s="107">
        <f t="shared" si="4"/>
        <v>4</v>
      </c>
      <c r="C10" s="108"/>
      <c r="D10" s="109"/>
      <c r="E10" s="97"/>
      <c r="F10" s="97"/>
      <c r="G10" s="185"/>
      <c r="H10" s="98"/>
      <c r="I10" s="110"/>
      <c r="J10" s="27">
        <f t="shared" si="0"/>
        <v>0</v>
      </c>
      <c r="K10" s="25">
        <f t="shared" si="1"/>
        <v>0</v>
      </c>
      <c r="L10" s="28">
        <f t="shared" si="2"/>
        <v>0</v>
      </c>
      <c r="M10" s="26">
        <f t="shared" si="3"/>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5"/>
        <v>0</v>
      </c>
      <c r="AU10" s="145">
        <f t="shared" si="6"/>
        <v>0</v>
      </c>
      <c r="AV10" s="106"/>
    </row>
    <row r="11" spans="1:48" ht="19.75" customHeight="1">
      <c r="A11" s="107">
        <f t="shared" si="4"/>
        <v>5</v>
      </c>
      <c r="B11" s="107">
        <f t="shared" si="4"/>
        <v>5</v>
      </c>
      <c r="C11" s="108"/>
      <c r="D11" s="109"/>
      <c r="E11" s="97"/>
      <c r="F11" s="97"/>
      <c r="G11" s="185"/>
      <c r="H11" s="98"/>
      <c r="I11" s="110"/>
      <c r="J11" s="27">
        <f t="shared" si="0"/>
        <v>0</v>
      </c>
      <c r="K11" s="25">
        <f t="shared" si="1"/>
        <v>0</v>
      </c>
      <c r="L11" s="28">
        <f t="shared" si="2"/>
        <v>0</v>
      </c>
      <c r="M11" s="26">
        <f t="shared" si="3"/>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5"/>
        <v>0</v>
      </c>
      <c r="AU11" s="145">
        <f t="shared" si="6"/>
        <v>0</v>
      </c>
      <c r="AV11" s="106"/>
    </row>
    <row r="12" spans="1:48" ht="19.75" customHeight="1">
      <c r="A12" s="107">
        <f t="shared" si="4"/>
        <v>6</v>
      </c>
      <c r="B12" s="107">
        <f t="shared" si="4"/>
        <v>6</v>
      </c>
      <c r="C12" s="108"/>
      <c r="D12" s="109"/>
      <c r="E12" s="97"/>
      <c r="F12" s="97"/>
      <c r="G12" s="185"/>
      <c r="H12" s="98"/>
      <c r="I12" s="110"/>
      <c r="J12" s="27">
        <f t="shared" si="0"/>
        <v>0</v>
      </c>
      <c r="K12" s="25">
        <f t="shared" si="1"/>
        <v>0</v>
      </c>
      <c r="L12" s="28">
        <f t="shared" si="2"/>
        <v>0</v>
      </c>
      <c r="M12" s="26">
        <f t="shared" si="3"/>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5"/>
        <v>0</v>
      </c>
      <c r="AU12" s="145">
        <f t="shared" si="6"/>
        <v>0</v>
      </c>
      <c r="AV12" s="106"/>
    </row>
    <row r="13" spans="1:48" ht="19.75" customHeight="1">
      <c r="A13" s="107">
        <f t="shared" si="4"/>
        <v>7</v>
      </c>
      <c r="B13" s="107">
        <f t="shared" si="4"/>
        <v>7</v>
      </c>
      <c r="C13" s="108"/>
      <c r="D13" s="109"/>
      <c r="E13" s="97"/>
      <c r="F13" s="97"/>
      <c r="G13" s="185"/>
      <c r="H13" s="98"/>
      <c r="I13" s="110"/>
      <c r="J13" s="27">
        <f t="shared" si="0"/>
        <v>0</v>
      </c>
      <c r="K13" s="25">
        <f t="shared" si="1"/>
        <v>0</v>
      </c>
      <c r="L13" s="28">
        <f t="shared" si="2"/>
        <v>0</v>
      </c>
      <c r="M13" s="26">
        <f t="shared" si="3"/>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5"/>
        <v>0</v>
      </c>
      <c r="AU13" s="145">
        <f t="shared" si="6"/>
        <v>0</v>
      </c>
      <c r="AV13" s="106"/>
    </row>
    <row r="14" spans="1:48" ht="19.75" customHeight="1">
      <c r="A14" s="107">
        <f t="shared" si="4"/>
        <v>8</v>
      </c>
      <c r="B14" s="107">
        <f t="shared" si="4"/>
        <v>8</v>
      </c>
      <c r="C14" s="108"/>
      <c r="D14" s="109"/>
      <c r="E14" s="97"/>
      <c r="F14" s="97"/>
      <c r="G14" s="106"/>
      <c r="H14" s="98"/>
      <c r="I14" s="110"/>
      <c r="J14" s="27">
        <f t="shared" si="0"/>
        <v>0</v>
      </c>
      <c r="K14" s="25">
        <f t="shared" si="1"/>
        <v>0</v>
      </c>
      <c r="L14" s="28">
        <f t="shared" si="2"/>
        <v>0</v>
      </c>
      <c r="M14" s="26">
        <f t="shared" si="3"/>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5"/>
        <v>0</v>
      </c>
      <c r="AU14" s="145">
        <f t="shared" si="6"/>
        <v>0</v>
      </c>
      <c r="AV14" s="106"/>
    </row>
    <row r="15" spans="1:48" ht="19.75" customHeight="1">
      <c r="A15" s="107">
        <f t="shared" si="4"/>
        <v>9</v>
      </c>
      <c r="B15" s="107">
        <f t="shared" si="4"/>
        <v>9</v>
      </c>
      <c r="C15" s="108"/>
      <c r="D15" s="109"/>
      <c r="E15" s="97"/>
      <c r="F15" s="97"/>
      <c r="G15" s="106"/>
      <c r="H15" s="98"/>
      <c r="I15" s="110"/>
      <c r="J15" s="27">
        <f t="shared" si="0"/>
        <v>0</v>
      </c>
      <c r="K15" s="25">
        <f t="shared" si="1"/>
        <v>0</v>
      </c>
      <c r="L15" s="28">
        <f t="shared" si="2"/>
        <v>0</v>
      </c>
      <c r="M15" s="26">
        <f t="shared" si="3"/>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5"/>
        <v>0</v>
      </c>
      <c r="AU15" s="145">
        <f t="shared" si="6"/>
        <v>0</v>
      </c>
      <c r="AV15" s="106"/>
    </row>
    <row r="16" spans="1:48" ht="19.75" customHeight="1">
      <c r="A16" s="107">
        <f t="shared" si="4"/>
        <v>10</v>
      </c>
      <c r="B16" s="107">
        <f t="shared" si="4"/>
        <v>10</v>
      </c>
      <c r="C16" s="108"/>
      <c r="D16" s="109"/>
      <c r="E16" s="97"/>
      <c r="F16" s="97"/>
      <c r="G16" s="106"/>
      <c r="H16" s="98"/>
      <c r="I16" s="110"/>
      <c r="J16" s="27">
        <f t="shared" si="0"/>
        <v>0</v>
      </c>
      <c r="K16" s="25">
        <f t="shared" si="1"/>
        <v>0</v>
      </c>
      <c r="L16" s="28">
        <f t="shared" si="2"/>
        <v>0</v>
      </c>
      <c r="M16" s="26">
        <f t="shared" si="3"/>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5"/>
        <v>0</v>
      </c>
      <c r="AU16" s="145">
        <f t="shared" si="6"/>
        <v>0</v>
      </c>
      <c r="AV16" s="106"/>
    </row>
    <row r="17" spans="1:48" ht="19.75" customHeight="1">
      <c r="A17" s="107">
        <f t="shared" si="4"/>
        <v>11</v>
      </c>
      <c r="B17" s="107">
        <f t="shared" si="4"/>
        <v>11</v>
      </c>
      <c r="C17" s="108"/>
      <c r="D17" s="109"/>
      <c r="E17" s="97"/>
      <c r="F17" s="97"/>
      <c r="G17" s="106"/>
      <c r="H17" s="98"/>
      <c r="I17" s="110"/>
      <c r="J17" s="27">
        <f t="shared" si="0"/>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5"/>
        <v>0</v>
      </c>
      <c r="AU17" s="145">
        <f t="shared" si="6"/>
        <v>0</v>
      </c>
      <c r="AV17" s="106"/>
    </row>
    <row r="18" spans="1:48" ht="19.75" customHeight="1">
      <c r="A18" s="107">
        <f t="shared" si="4"/>
        <v>12</v>
      </c>
      <c r="B18" s="107">
        <f t="shared" si="4"/>
        <v>12</v>
      </c>
      <c r="C18" s="108"/>
      <c r="D18" s="109"/>
      <c r="E18" s="97"/>
      <c r="F18" s="97"/>
      <c r="G18" s="106"/>
      <c r="H18" s="98"/>
      <c r="I18" s="110"/>
      <c r="J18" s="27">
        <f t="shared" si="0"/>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5"/>
        <v>0</v>
      </c>
      <c r="AU18" s="145">
        <f t="shared" si="6"/>
        <v>0</v>
      </c>
      <c r="AV18" s="106"/>
    </row>
    <row r="19" spans="1:48" ht="19.75" customHeight="1">
      <c r="A19" s="107">
        <f t="shared" si="4"/>
        <v>13</v>
      </c>
      <c r="B19" s="107">
        <f t="shared" si="4"/>
        <v>13</v>
      </c>
      <c r="C19" s="108"/>
      <c r="D19" s="109"/>
      <c r="E19" s="97"/>
      <c r="F19" s="97"/>
      <c r="G19" s="106"/>
      <c r="H19" s="98"/>
      <c r="I19" s="110"/>
      <c r="J19" s="27">
        <f t="shared" si="0"/>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5"/>
        <v>0</v>
      </c>
      <c r="AU19" s="145">
        <f t="shared" si="6"/>
        <v>0</v>
      </c>
      <c r="AV19" s="106"/>
    </row>
    <row r="20" spans="1:48" ht="19.75" customHeight="1">
      <c r="A20" s="107">
        <f t="shared" si="4"/>
        <v>14</v>
      </c>
      <c r="B20" s="107">
        <f t="shared" si="4"/>
        <v>14</v>
      </c>
      <c r="C20" s="108"/>
      <c r="D20" s="109"/>
      <c r="E20" s="97"/>
      <c r="F20" s="97"/>
      <c r="G20" s="106"/>
      <c r="H20" s="98"/>
      <c r="I20" s="110"/>
      <c r="J20" s="27">
        <f t="shared" si="0"/>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5"/>
        <v>0</v>
      </c>
      <c r="AU20" s="145">
        <f t="shared" si="6"/>
        <v>0</v>
      </c>
      <c r="AV20" s="106"/>
    </row>
    <row r="21" spans="1:48" ht="19.75" customHeight="1">
      <c r="A21" s="107">
        <f t="shared" si="4"/>
        <v>15</v>
      </c>
      <c r="B21" s="107">
        <f t="shared" si="4"/>
        <v>15</v>
      </c>
      <c r="C21" s="108"/>
      <c r="D21" s="109"/>
      <c r="E21" s="97"/>
      <c r="F21" s="97"/>
      <c r="G21" s="106"/>
      <c r="H21" s="98"/>
      <c r="I21" s="110"/>
      <c r="J21" s="27">
        <f t="shared" si="0"/>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5"/>
        <v>0</v>
      </c>
      <c r="AU21" s="145">
        <f t="shared" si="6"/>
        <v>0</v>
      </c>
      <c r="AV21" s="106"/>
    </row>
    <row r="22" spans="1:48" ht="19.75" customHeight="1">
      <c r="A22" s="107">
        <f t="shared" si="4"/>
        <v>16</v>
      </c>
      <c r="B22" s="107">
        <f t="shared" si="4"/>
        <v>16</v>
      </c>
      <c r="C22" s="108"/>
      <c r="D22" s="109"/>
      <c r="E22" s="97"/>
      <c r="F22" s="97"/>
      <c r="G22" s="106"/>
      <c r="H22" s="98"/>
      <c r="I22" s="110"/>
      <c r="J22" s="27">
        <f t="shared" si="0"/>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5"/>
        <v>0</v>
      </c>
      <c r="AU22" s="145">
        <f t="shared" si="6"/>
        <v>0</v>
      </c>
      <c r="AV22" s="106"/>
    </row>
    <row r="23" spans="1:48" ht="19.75" customHeight="1">
      <c r="A23" s="107">
        <f t="shared" si="4"/>
        <v>17</v>
      </c>
      <c r="B23" s="107">
        <f t="shared" si="4"/>
        <v>17</v>
      </c>
      <c r="C23" s="108"/>
      <c r="D23" s="109"/>
      <c r="E23" s="97"/>
      <c r="F23" s="97"/>
      <c r="G23" s="106"/>
      <c r="H23" s="98"/>
      <c r="I23" s="110"/>
      <c r="J23" s="27">
        <f t="shared" si="0"/>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5"/>
        <v>0</v>
      </c>
      <c r="AU23" s="145">
        <f t="shared" si="6"/>
        <v>0</v>
      </c>
      <c r="AV23" s="106"/>
    </row>
    <row r="24" spans="1:48" ht="19.75" customHeight="1">
      <c r="A24" s="107">
        <f t="shared" si="4"/>
        <v>18</v>
      </c>
      <c r="B24" s="107">
        <f t="shared" si="4"/>
        <v>18</v>
      </c>
      <c r="C24" s="108"/>
      <c r="D24" s="109"/>
      <c r="E24" s="97"/>
      <c r="F24" s="97"/>
      <c r="G24" s="106"/>
      <c r="H24" s="98"/>
      <c r="I24" s="110"/>
      <c r="J24" s="27">
        <f t="shared" si="0"/>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5"/>
        <v>0</v>
      </c>
      <c r="AU24" s="145">
        <f t="shared" si="6"/>
        <v>0</v>
      </c>
      <c r="AV24" s="106"/>
    </row>
    <row r="25" spans="1:48" ht="19.75" customHeight="1">
      <c r="A25" s="107">
        <f t="shared" ref="A25:B30" si="7">A24+1</f>
        <v>19</v>
      </c>
      <c r="B25" s="107">
        <f t="shared" si="7"/>
        <v>19</v>
      </c>
      <c r="C25" s="108"/>
      <c r="D25" s="109"/>
      <c r="E25" s="97"/>
      <c r="F25" s="97"/>
      <c r="G25" s="106"/>
      <c r="H25" s="98"/>
      <c r="I25" s="110"/>
      <c r="J25" s="27">
        <f t="shared" si="0"/>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5"/>
        <v>0</v>
      </c>
      <c r="AU25" s="145">
        <f t="shared" si="6"/>
        <v>0</v>
      </c>
      <c r="AV25" s="106"/>
    </row>
    <row r="26" spans="1:48" ht="19.5" customHeight="1">
      <c r="A26" s="107">
        <f t="shared" si="7"/>
        <v>20</v>
      </c>
      <c r="B26" s="107">
        <f t="shared" si="7"/>
        <v>20</v>
      </c>
      <c r="C26" s="108"/>
      <c r="D26" s="109"/>
      <c r="E26" s="97"/>
      <c r="F26" s="97"/>
      <c r="G26" s="106"/>
      <c r="H26" s="98"/>
      <c r="I26" s="110"/>
      <c r="J26" s="27">
        <f t="shared" si="0"/>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5"/>
        <v>0</v>
      </c>
      <c r="AU26" s="145">
        <f t="shared" si="6"/>
        <v>0</v>
      </c>
      <c r="AV26" s="106"/>
    </row>
    <row r="27" spans="1:48" ht="19.75" customHeight="1">
      <c r="A27" s="107">
        <f t="shared" si="7"/>
        <v>21</v>
      </c>
      <c r="B27" s="107">
        <f t="shared" si="7"/>
        <v>21</v>
      </c>
      <c r="C27" s="108"/>
      <c r="D27" s="109"/>
      <c r="E27" s="97"/>
      <c r="F27" s="97"/>
      <c r="G27" s="106"/>
      <c r="H27" s="98"/>
      <c r="I27" s="110"/>
      <c r="J27" s="27">
        <f t="shared" si="0"/>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5"/>
        <v>0</v>
      </c>
      <c r="AU27" s="145">
        <f t="shared" si="6"/>
        <v>0</v>
      </c>
      <c r="AV27" s="113"/>
    </row>
    <row r="28" spans="1:48" ht="19.75" customHeight="1">
      <c r="A28" s="107">
        <f t="shared" si="7"/>
        <v>22</v>
      </c>
      <c r="B28" s="107">
        <f t="shared" si="7"/>
        <v>22</v>
      </c>
      <c r="C28" s="108"/>
      <c r="D28" s="109"/>
      <c r="E28" s="97"/>
      <c r="F28" s="97"/>
      <c r="G28" s="106"/>
      <c r="H28" s="98"/>
      <c r="I28" s="110"/>
      <c r="J28" s="27">
        <f t="shared" si="0"/>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5"/>
        <v>0</v>
      </c>
      <c r="AU28" s="145">
        <f t="shared" si="6"/>
        <v>0</v>
      </c>
      <c r="AV28" s="113"/>
    </row>
    <row r="29" spans="1:48" ht="19.75" customHeight="1">
      <c r="A29" s="107">
        <f t="shared" si="7"/>
        <v>23</v>
      </c>
      <c r="B29" s="107">
        <f t="shared" si="7"/>
        <v>23</v>
      </c>
      <c r="C29" s="108"/>
      <c r="D29" s="109"/>
      <c r="E29" s="97"/>
      <c r="F29" s="97"/>
      <c r="G29" s="106"/>
      <c r="H29" s="98"/>
      <c r="I29" s="110"/>
      <c r="J29" s="27">
        <f t="shared" si="0"/>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5"/>
        <v>0</v>
      </c>
      <c r="AU29" s="145">
        <f t="shared" si="6"/>
        <v>0</v>
      </c>
      <c r="AV29" s="113"/>
    </row>
    <row r="30" spans="1:48" ht="19.75" customHeight="1" thickBot="1">
      <c r="A30" s="107">
        <f t="shared" si="7"/>
        <v>24</v>
      </c>
      <c r="B30" s="107">
        <f t="shared" si="7"/>
        <v>24</v>
      </c>
      <c r="C30" s="108"/>
      <c r="D30" s="109"/>
      <c r="E30" s="97"/>
      <c r="F30" s="97"/>
      <c r="G30" s="106"/>
      <c r="H30" s="98"/>
      <c r="I30" s="114"/>
      <c r="J30" s="27">
        <f t="shared" si="0"/>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4">
        <f t="shared" si="5"/>
        <v>0</v>
      </c>
      <c r="AU30" s="145">
        <f t="shared" si="6"/>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102</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39"/>
  <sheetViews>
    <sheetView zoomScale="85" zoomScaleNormal="85" workbookViewId="0">
      <pane xSplit="4" ySplit="6" topLeftCell="E7" activePane="bottomRight" state="frozen"/>
      <selection pane="topRight" activeCell="M67" sqref="M67"/>
      <selection pane="bottomLeft" activeCell="M67" sqref="M67"/>
      <selection pane="bottomRight" activeCell="J7" sqref="J7"/>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103</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86</v>
      </c>
      <c r="F6" s="75" t="s">
        <v>87</v>
      </c>
      <c r="G6" s="75" t="s">
        <v>88</v>
      </c>
      <c r="H6" s="76" t="s">
        <v>89</v>
      </c>
      <c r="I6" s="77" t="s">
        <v>90</v>
      </c>
      <c r="J6" s="76" t="s">
        <v>91</v>
      </c>
      <c r="K6" s="78" t="s">
        <v>92</v>
      </c>
      <c r="L6" s="79" t="s">
        <v>93</v>
      </c>
      <c r="M6" s="80" t="s">
        <v>94</v>
      </c>
      <c r="N6" s="81" t="s">
        <v>30</v>
      </c>
      <c r="O6" s="82" t="s">
        <v>31</v>
      </c>
      <c r="P6" s="83" t="s">
        <v>32</v>
      </c>
      <c r="Q6" s="84" t="s">
        <v>76</v>
      </c>
      <c r="R6" s="85"/>
      <c r="S6" s="86" t="s">
        <v>90</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99</v>
      </c>
      <c r="AO6" s="88" t="s">
        <v>55</v>
      </c>
      <c r="AP6" s="88" t="s">
        <v>56</v>
      </c>
      <c r="AQ6" s="88" t="s">
        <v>57</v>
      </c>
      <c r="AR6" s="88" t="s">
        <v>58</v>
      </c>
      <c r="AS6" s="88" t="s">
        <v>59</v>
      </c>
      <c r="AT6" s="90" t="s">
        <v>95</v>
      </c>
      <c r="AU6" s="91" t="s">
        <v>96</v>
      </c>
      <c r="AV6" s="92" t="s">
        <v>62</v>
      </c>
    </row>
    <row r="7" spans="1:48" ht="19.75" customHeight="1">
      <c r="A7" s="94">
        <v>1</v>
      </c>
      <c r="B7" s="94">
        <v>1</v>
      </c>
      <c r="C7" s="95"/>
      <c r="D7" s="96"/>
      <c r="E7" s="97"/>
      <c r="F7" s="97"/>
      <c r="G7" s="185"/>
      <c r="H7" s="98"/>
      <c r="I7" s="99"/>
      <c r="J7" s="138">
        <f t="shared" ref="J7:J30" si="0">IF(I7=1,(E7+F7+G7)/1.16,0)</f>
        <v>0</v>
      </c>
      <c r="K7" s="139">
        <f t="shared" ref="K7:K30" si="1">IF(I7=2,H7/10.5,0)</f>
        <v>0</v>
      </c>
      <c r="L7" s="140">
        <f t="shared" ref="L7:L30" si="2">IF(I7=1,J7*0.16,0)</f>
        <v>0</v>
      </c>
      <c r="M7" s="141">
        <f t="shared" ref="M7:M30" si="3">IF(I7=2,K7*0.05,0)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IF(S7=1,R7/1.16*0.16,0)</f>
        <v>0</v>
      </c>
      <c r="AU7" s="143">
        <f>IF(S7=2,R7/1.05*0.05,0)</f>
        <v>0</v>
      </c>
      <c r="AV7" s="106"/>
    </row>
    <row r="8" spans="1:48" ht="19.75" customHeight="1">
      <c r="A8" s="107">
        <f>A7+1</f>
        <v>2</v>
      </c>
      <c r="B8" s="107">
        <f>B7+1</f>
        <v>2</v>
      </c>
      <c r="C8" s="108"/>
      <c r="D8" s="109"/>
      <c r="E8" s="97"/>
      <c r="F8" s="97"/>
      <c r="G8" s="185"/>
      <c r="H8" s="98"/>
      <c r="I8" s="110"/>
      <c r="J8" s="27">
        <f t="shared" si="0"/>
        <v>0</v>
      </c>
      <c r="K8" s="25">
        <f t="shared" si="1"/>
        <v>0</v>
      </c>
      <c r="L8" s="28">
        <f t="shared" si="2"/>
        <v>0</v>
      </c>
      <c r="M8" s="26">
        <f t="shared" si="3"/>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IF(S8=1,R8/1.16*0.16,0)</f>
        <v>0</v>
      </c>
      <c r="AU8" s="145">
        <f>IF(S8=2,R8/1.05*0.05,0)</f>
        <v>0</v>
      </c>
      <c r="AV8" s="106"/>
    </row>
    <row r="9" spans="1:48" ht="19.75" customHeight="1">
      <c r="A9" s="107">
        <f t="shared" ref="A9:B24" si="4">A8+1</f>
        <v>3</v>
      </c>
      <c r="B9" s="107">
        <f t="shared" si="4"/>
        <v>3</v>
      </c>
      <c r="C9" s="108"/>
      <c r="D9" s="109"/>
      <c r="E9" s="97"/>
      <c r="F9" s="97"/>
      <c r="G9" s="185"/>
      <c r="H9" s="98"/>
      <c r="I9" s="110"/>
      <c r="J9" s="27">
        <f t="shared" si="0"/>
        <v>0</v>
      </c>
      <c r="K9" s="25">
        <f t="shared" si="1"/>
        <v>0</v>
      </c>
      <c r="L9" s="28">
        <f t="shared" si="2"/>
        <v>0</v>
      </c>
      <c r="M9" s="26">
        <f t="shared" si="3"/>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ref="AT9:AT30" si="5">IF(S9=1,R9/1.16*0.16,0)</f>
        <v>0</v>
      </c>
      <c r="AU9" s="145">
        <f t="shared" ref="AU9:AU30" si="6">IF(S9=2,R9/1.05*0.05,0)</f>
        <v>0</v>
      </c>
      <c r="AV9" s="106"/>
    </row>
    <row r="10" spans="1:48" ht="19.75" customHeight="1">
      <c r="A10" s="107">
        <f t="shared" si="4"/>
        <v>4</v>
      </c>
      <c r="B10" s="107">
        <f t="shared" si="4"/>
        <v>4</v>
      </c>
      <c r="C10" s="108"/>
      <c r="D10" s="109"/>
      <c r="E10" s="97"/>
      <c r="F10" s="97"/>
      <c r="G10" s="185"/>
      <c r="H10" s="98"/>
      <c r="I10" s="110"/>
      <c r="J10" s="27">
        <f t="shared" si="0"/>
        <v>0</v>
      </c>
      <c r="K10" s="25">
        <f t="shared" si="1"/>
        <v>0</v>
      </c>
      <c r="L10" s="28">
        <f t="shared" si="2"/>
        <v>0</v>
      </c>
      <c r="M10" s="26">
        <f t="shared" si="3"/>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5"/>
        <v>0</v>
      </c>
      <c r="AU10" s="145">
        <f t="shared" si="6"/>
        <v>0</v>
      </c>
      <c r="AV10" s="106"/>
    </row>
    <row r="11" spans="1:48" ht="19.75" customHeight="1">
      <c r="A11" s="107">
        <f t="shared" si="4"/>
        <v>5</v>
      </c>
      <c r="B11" s="107">
        <f t="shared" si="4"/>
        <v>5</v>
      </c>
      <c r="C11" s="108"/>
      <c r="D11" s="109"/>
      <c r="E11" s="97"/>
      <c r="F11" s="97"/>
      <c r="G11" s="185"/>
      <c r="H11" s="98"/>
      <c r="I11" s="110"/>
      <c r="J11" s="27">
        <f t="shared" si="0"/>
        <v>0</v>
      </c>
      <c r="K11" s="25">
        <f t="shared" si="1"/>
        <v>0</v>
      </c>
      <c r="L11" s="28">
        <f t="shared" si="2"/>
        <v>0</v>
      </c>
      <c r="M11" s="26">
        <f t="shared" si="3"/>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5"/>
        <v>0</v>
      </c>
      <c r="AU11" s="145">
        <f t="shared" si="6"/>
        <v>0</v>
      </c>
      <c r="AV11" s="106"/>
    </row>
    <row r="12" spans="1:48" ht="19.75" customHeight="1">
      <c r="A12" s="107">
        <f t="shared" si="4"/>
        <v>6</v>
      </c>
      <c r="B12" s="107">
        <f t="shared" si="4"/>
        <v>6</v>
      </c>
      <c r="C12" s="108"/>
      <c r="D12" s="109"/>
      <c r="E12" s="97"/>
      <c r="F12" s="97"/>
      <c r="G12" s="185"/>
      <c r="H12" s="98"/>
      <c r="I12" s="110"/>
      <c r="J12" s="27">
        <f t="shared" si="0"/>
        <v>0</v>
      </c>
      <c r="K12" s="25">
        <f t="shared" si="1"/>
        <v>0</v>
      </c>
      <c r="L12" s="28">
        <f t="shared" si="2"/>
        <v>0</v>
      </c>
      <c r="M12" s="26">
        <f t="shared" si="3"/>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5"/>
        <v>0</v>
      </c>
      <c r="AU12" s="145">
        <f t="shared" si="6"/>
        <v>0</v>
      </c>
      <c r="AV12" s="106"/>
    </row>
    <row r="13" spans="1:48" ht="19.75" customHeight="1">
      <c r="A13" s="107">
        <f t="shared" si="4"/>
        <v>7</v>
      </c>
      <c r="B13" s="107">
        <f t="shared" si="4"/>
        <v>7</v>
      </c>
      <c r="C13" s="108"/>
      <c r="D13" s="109"/>
      <c r="E13" s="97"/>
      <c r="F13" s="97"/>
      <c r="G13" s="185"/>
      <c r="H13" s="98"/>
      <c r="I13" s="110"/>
      <c r="J13" s="27">
        <f t="shared" si="0"/>
        <v>0</v>
      </c>
      <c r="K13" s="25">
        <f t="shared" si="1"/>
        <v>0</v>
      </c>
      <c r="L13" s="28">
        <f t="shared" si="2"/>
        <v>0</v>
      </c>
      <c r="M13" s="26">
        <f t="shared" si="3"/>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5"/>
        <v>0</v>
      </c>
      <c r="AU13" s="145">
        <f t="shared" si="6"/>
        <v>0</v>
      </c>
      <c r="AV13" s="106"/>
    </row>
    <row r="14" spans="1:48" ht="19.75" customHeight="1">
      <c r="A14" s="107">
        <f t="shared" si="4"/>
        <v>8</v>
      </c>
      <c r="B14" s="107">
        <f t="shared" si="4"/>
        <v>8</v>
      </c>
      <c r="C14" s="108"/>
      <c r="D14" s="109"/>
      <c r="E14" s="97"/>
      <c r="F14" s="97"/>
      <c r="G14" s="106"/>
      <c r="H14" s="98"/>
      <c r="I14" s="110"/>
      <c r="J14" s="27">
        <f t="shared" si="0"/>
        <v>0</v>
      </c>
      <c r="K14" s="25">
        <f t="shared" si="1"/>
        <v>0</v>
      </c>
      <c r="L14" s="28">
        <f t="shared" si="2"/>
        <v>0</v>
      </c>
      <c r="M14" s="26">
        <f t="shared" si="3"/>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5"/>
        <v>0</v>
      </c>
      <c r="AU14" s="145">
        <f t="shared" si="6"/>
        <v>0</v>
      </c>
      <c r="AV14" s="106"/>
    </row>
    <row r="15" spans="1:48" ht="19.75" customHeight="1">
      <c r="A15" s="107">
        <f t="shared" si="4"/>
        <v>9</v>
      </c>
      <c r="B15" s="107">
        <f t="shared" si="4"/>
        <v>9</v>
      </c>
      <c r="C15" s="108"/>
      <c r="D15" s="109"/>
      <c r="E15" s="97"/>
      <c r="F15" s="97"/>
      <c r="G15" s="106"/>
      <c r="H15" s="98"/>
      <c r="I15" s="110"/>
      <c r="J15" s="27">
        <f t="shared" si="0"/>
        <v>0</v>
      </c>
      <c r="K15" s="25">
        <f t="shared" si="1"/>
        <v>0</v>
      </c>
      <c r="L15" s="28">
        <f t="shared" si="2"/>
        <v>0</v>
      </c>
      <c r="M15" s="26">
        <f t="shared" si="3"/>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5"/>
        <v>0</v>
      </c>
      <c r="AU15" s="145">
        <f t="shared" si="6"/>
        <v>0</v>
      </c>
      <c r="AV15" s="106"/>
    </row>
    <row r="16" spans="1:48" ht="19.75" customHeight="1">
      <c r="A16" s="107">
        <f t="shared" si="4"/>
        <v>10</v>
      </c>
      <c r="B16" s="107">
        <f t="shared" si="4"/>
        <v>10</v>
      </c>
      <c r="C16" s="108"/>
      <c r="D16" s="109"/>
      <c r="E16" s="97"/>
      <c r="F16" s="97"/>
      <c r="G16" s="106"/>
      <c r="H16" s="98"/>
      <c r="I16" s="110"/>
      <c r="J16" s="27">
        <f t="shared" si="0"/>
        <v>0</v>
      </c>
      <c r="K16" s="25">
        <f t="shared" si="1"/>
        <v>0</v>
      </c>
      <c r="L16" s="28">
        <f t="shared" si="2"/>
        <v>0</v>
      </c>
      <c r="M16" s="26">
        <f t="shared" si="3"/>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5"/>
        <v>0</v>
      </c>
      <c r="AU16" s="145">
        <f t="shared" si="6"/>
        <v>0</v>
      </c>
      <c r="AV16" s="106"/>
    </row>
    <row r="17" spans="1:48" ht="19.75" customHeight="1">
      <c r="A17" s="107">
        <f t="shared" si="4"/>
        <v>11</v>
      </c>
      <c r="B17" s="107">
        <f t="shared" si="4"/>
        <v>11</v>
      </c>
      <c r="C17" s="108"/>
      <c r="D17" s="109"/>
      <c r="E17" s="97"/>
      <c r="F17" s="97"/>
      <c r="G17" s="106"/>
      <c r="H17" s="98"/>
      <c r="I17" s="110"/>
      <c r="J17" s="27">
        <f t="shared" si="0"/>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5"/>
        <v>0</v>
      </c>
      <c r="AU17" s="145">
        <f t="shared" si="6"/>
        <v>0</v>
      </c>
      <c r="AV17" s="106"/>
    </row>
    <row r="18" spans="1:48" ht="19.75" customHeight="1">
      <c r="A18" s="107">
        <f t="shared" si="4"/>
        <v>12</v>
      </c>
      <c r="B18" s="107">
        <f t="shared" si="4"/>
        <v>12</v>
      </c>
      <c r="C18" s="108"/>
      <c r="D18" s="109"/>
      <c r="E18" s="97"/>
      <c r="F18" s="97"/>
      <c r="G18" s="106"/>
      <c r="H18" s="98"/>
      <c r="I18" s="110"/>
      <c r="J18" s="27">
        <f t="shared" si="0"/>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5"/>
        <v>0</v>
      </c>
      <c r="AU18" s="145">
        <f t="shared" si="6"/>
        <v>0</v>
      </c>
      <c r="AV18" s="106"/>
    </row>
    <row r="19" spans="1:48" ht="19.75" customHeight="1">
      <c r="A19" s="107">
        <f t="shared" si="4"/>
        <v>13</v>
      </c>
      <c r="B19" s="107">
        <f t="shared" si="4"/>
        <v>13</v>
      </c>
      <c r="C19" s="108"/>
      <c r="D19" s="109"/>
      <c r="E19" s="97"/>
      <c r="F19" s="97"/>
      <c r="G19" s="106"/>
      <c r="H19" s="98"/>
      <c r="I19" s="110"/>
      <c r="J19" s="27">
        <f t="shared" si="0"/>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5"/>
        <v>0</v>
      </c>
      <c r="AU19" s="145">
        <f t="shared" si="6"/>
        <v>0</v>
      </c>
      <c r="AV19" s="106"/>
    </row>
    <row r="20" spans="1:48" ht="19.75" customHeight="1">
      <c r="A20" s="107">
        <f t="shared" si="4"/>
        <v>14</v>
      </c>
      <c r="B20" s="107">
        <f t="shared" si="4"/>
        <v>14</v>
      </c>
      <c r="C20" s="108"/>
      <c r="D20" s="109"/>
      <c r="E20" s="97"/>
      <c r="F20" s="97"/>
      <c r="G20" s="106"/>
      <c r="H20" s="98"/>
      <c r="I20" s="110"/>
      <c r="J20" s="27">
        <f t="shared" si="0"/>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5"/>
        <v>0</v>
      </c>
      <c r="AU20" s="145">
        <f t="shared" si="6"/>
        <v>0</v>
      </c>
      <c r="AV20" s="106"/>
    </row>
    <row r="21" spans="1:48" ht="19.75" customHeight="1">
      <c r="A21" s="107">
        <f t="shared" si="4"/>
        <v>15</v>
      </c>
      <c r="B21" s="107">
        <f t="shared" si="4"/>
        <v>15</v>
      </c>
      <c r="C21" s="108"/>
      <c r="D21" s="109"/>
      <c r="E21" s="97"/>
      <c r="F21" s="97"/>
      <c r="G21" s="106"/>
      <c r="H21" s="98"/>
      <c r="I21" s="110"/>
      <c r="J21" s="27">
        <f t="shared" si="0"/>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5"/>
        <v>0</v>
      </c>
      <c r="AU21" s="145">
        <f t="shared" si="6"/>
        <v>0</v>
      </c>
      <c r="AV21" s="106"/>
    </row>
    <row r="22" spans="1:48" ht="19.75" customHeight="1">
      <c r="A22" s="107">
        <f t="shared" si="4"/>
        <v>16</v>
      </c>
      <c r="B22" s="107">
        <f t="shared" si="4"/>
        <v>16</v>
      </c>
      <c r="C22" s="108"/>
      <c r="D22" s="109"/>
      <c r="E22" s="97"/>
      <c r="F22" s="97"/>
      <c r="G22" s="106"/>
      <c r="H22" s="98"/>
      <c r="I22" s="110"/>
      <c r="J22" s="27">
        <f t="shared" si="0"/>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5"/>
        <v>0</v>
      </c>
      <c r="AU22" s="145">
        <f t="shared" si="6"/>
        <v>0</v>
      </c>
      <c r="AV22" s="106"/>
    </row>
    <row r="23" spans="1:48" ht="19.75" customHeight="1">
      <c r="A23" s="107">
        <f t="shared" si="4"/>
        <v>17</v>
      </c>
      <c r="B23" s="107">
        <f t="shared" si="4"/>
        <v>17</v>
      </c>
      <c r="C23" s="108"/>
      <c r="D23" s="109"/>
      <c r="E23" s="97"/>
      <c r="F23" s="97"/>
      <c r="G23" s="106"/>
      <c r="H23" s="98"/>
      <c r="I23" s="110"/>
      <c r="J23" s="27">
        <f t="shared" si="0"/>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5"/>
        <v>0</v>
      </c>
      <c r="AU23" s="145">
        <f t="shared" si="6"/>
        <v>0</v>
      </c>
      <c r="AV23" s="106"/>
    </row>
    <row r="24" spans="1:48" ht="19.75" customHeight="1">
      <c r="A24" s="107">
        <f t="shared" si="4"/>
        <v>18</v>
      </c>
      <c r="B24" s="107">
        <f t="shared" si="4"/>
        <v>18</v>
      </c>
      <c r="C24" s="108"/>
      <c r="D24" s="109"/>
      <c r="E24" s="97"/>
      <c r="F24" s="97"/>
      <c r="G24" s="106"/>
      <c r="H24" s="98"/>
      <c r="I24" s="110"/>
      <c r="J24" s="27">
        <f t="shared" si="0"/>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5"/>
        <v>0</v>
      </c>
      <c r="AU24" s="145">
        <f t="shared" si="6"/>
        <v>0</v>
      </c>
      <c r="AV24" s="106"/>
    </row>
    <row r="25" spans="1:48" ht="19.75" customHeight="1">
      <c r="A25" s="107">
        <f t="shared" ref="A25:B30" si="7">A24+1</f>
        <v>19</v>
      </c>
      <c r="B25" s="107">
        <f t="shared" si="7"/>
        <v>19</v>
      </c>
      <c r="C25" s="108"/>
      <c r="D25" s="109"/>
      <c r="E25" s="97"/>
      <c r="F25" s="97"/>
      <c r="G25" s="106"/>
      <c r="H25" s="98"/>
      <c r="I25" s="110"/>
      <c r="J25" s="27">
        <f t="shared" si="0"/>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5"/>
        <v>0</v>
      </c>
      <c r="AU25" s="145">
        <f t="shared" si="6"/>
        <v>0</v>
      </c>
      <c r="AV25" s="106"/>
    </row>
    <row r="26" spans="1:48" ht="19.75" customHeight="1">
      <c r="A26" s="107">
        <f t="shared" si="7"/>
        <v>20</v>
      </c>
      <c r="B26" s="107">
        <f t="shared" si="7"/>
        <v>20</v>
      </c>
      <c r="C26" s="108"/>
      <c r="D26" s="109"/>
      <c r="E26" s="97"/>
      <c r="F26" s="97"/>
      <c r="G26" s="106"/>
      <c r="H26" s="98"/>
      <c r="I26" s="110"/>
      <c r="J26" s="27">
        <f t="shared" si="0"/>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5"/>
        <v>0</v>
      </c>
      <c r="AU26" s="145">
        <f t="shared" si="6"/>
        <v>0</v>
      </c>
      <c r="AV26" s="106"/>
    </row>
    <row r="27" spans="1:48" ht="19.75" customHeight="1">
      <c r="A27" s="107">
        <f t="shared" si="7"/>
        <v>21</v>
      </c>
      <c r="B27" s="107">
        <f t="shared" si="7"/>
        <v>21</v>
      </c>
      <c r="C27" s="108"/>
      <c r="D27" s="109"/>
      <c r="E27" s="97"/>
      <c r="F27" s="97"/>
      <c r="G27" s="106"/>
      <c r="H27" s="98"/>
      <c r="I27" s="110"/>
      <c r="J27" s="27">
        <f t="shared" si="0"/>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5"/>
        <v>0</v>
      </c>
      <c r="AU27" s="145">
        <f t="shared" si="6"/>
        <v>0</v>
      </c>
      <c r="AV27" s="113"/>
    </row>
    <row r="28" spans="1:48" ht="19.75" customHeight="1">
      <c r="A28" s="107">
        <f t="shared" si="7"/>
        <v>22</v>
      </c>
      <c r="B28" s="107">
        <f t="shared" si="7"/>
        <v>22</v>
      </c>
      <c r="C28" s="108"/>
      <c r="D28" s="109"/>
      <c r="E28" s="97"/>
      <c r="F28" s="97"/>
      <c r="G28" s="106"/>
      <c r="H28" s="98"/>
      <c r="I28" s="110"/>
      <c r="J28" s="27">
        <f t="shared" si="0"/>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5"/>
        <v>0</v>
      </c>
      <c r="AU28" s="145">
        <f t="shared" si="6"/>
        <v>0</v>
      </c>
      <c r="AV28" s="113"/>
    </row>
    <row r="29" spans="1:48" ht="19.75" customHeight="1">
      <c r="A29" s="107">
        <f t="shared" si="7"/>
        <v>23</v>
      </c>
      <c r="B29" s="107">
        <f t="shared" si="7"/>
        <v>23</v>
      </c>
      <c r="C29" s="108"/>
      <c r="D29" s="109"/>
      <c r="E29" s="97"/>
      <c r="F29" s="97"/>
      <c r="G29" s="106"/>
      <c r="H29" s="98"/>
      <c r="I29" s="110"/>
      <c r="J29" s="27">
        <f t="shared" si="0"/>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5"/>
        <v>0</v>
      </c>
      <c r="AU29" s="145">
        <f t="shared" si="6"/>
        <v>0</v>
      </c>
      <c r="AV29" s="113"/>
    </row>
    <row r="30" spans="1:48" ht="19.75" customHeight="1" thickBot="1">
      <c r="A30" s="107">
        <f t="shared" si="7"/>
        <v>24</v>
      </c>
      <c r="B30" s="107">
        <f t="shared" si="7"/>
        <v>24</v>
      </c>
      <c r="C30" s="108"/>
      <c r="D30" s="109"/>
      <c r="E30" s="97"/>
      <c r="F30" s="97"/>
      <c r="G30" s="106"/>
      <c r="H30" s="98"/>
      <c r="I30" s="114"/>
      <c r="J30" s="27">
        <f t="shared" si="0"/>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4">
        <f t="shared" si="5"/>
        <v>0</v>
      </c>
      <c r="AU30" s="145">
        <f t="shared" si="6"/>
        <v>0</v>
      </c>
      <c r="AV30" s="121"/>
    </row>
    <row r="31" spans="1:48" ht="20.25" customHeight="1" thickBot="1">
      <c r="A31" s="65"/>
      <c r="B31" s="65"/>
      <c r="C31" s="65"/>
      <c r="D31" s="65"/>
      <c r="E31" s="122">
        <f>SUM(E7:E30)</f>
        <v>0</v>
      </c>
      <c r="F31" s="123">
        <f>SUM(F7:F30)</f>
        <v>0</v>
      </c>
      <c r="G31" s="152">
        <f>SUM(G7:G30)</f>
        <v>0</v>
      </c>
      <c r="H31" s="124">
        <f>SUM(H7:H30)</f>
        <v>0</v>
      </c>
      <c r="I31" s="65"/>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104</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39"/>
  <sheetViews>
    <sheetView zoomScale="85" zoomScaleNormal="85" workbookViewId="0">
      <pane xSplit="4" ySplit="6" topLeftCell="E7" activePane="bottomRight" state="frozen"/>
      <selection pane="topRight" activeCell="M67" sqref="M67"/>
      <selection pane="bottomLeft" activeCell="M67" sqref="M67"/>
      <selection pane="bottomRight" activeCell="J7" sqref="J7"/>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105</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86</v>
      </c>
      <c r="F6" s="75" t="s">
        <v>87</v>
      </c>
      <c r="G6" s="75" t="s">
        <v>88</v>
      </c>
      <c r="H6" s="76" t="s">
        <v>89</v>
      </c>
      <c r="I6" s="77" t="s">
        <v>90</v>
      </c>
      <c r="J6" s="76" t="s">
        <v>91</v>
      </c>
      <c r="K6" s="78" t="s">
        <v>92</v>
      </c>
      <c r="L6" s="79" t="s">
        <v>93</v>
      </c>
      <c r="M6" s="80" t="s">
        <v>94</v>
      </c>
      <c r="N6" s="81" t="s">
        <v>30</v>
      </c>
      <c r="O6" s="82" t="s">
        <v>31</v>
      </c>
      <c r="P6" s="83" t="s">
        <v>32</v>
      </c>
      <c r="Q6" s="84" t="s">
        <v>76</v>
      </c>
      <c r="R6" s="85"/>
      <c r="S6" s="86" t="s">
        <v>90</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99</v>
      </c>
      <c r="AO6" s="88" t="s">
        <v>55</v>
      </c>
      <c r="AP6" s="88" t="s">
        <v>56</v>
      </c>
      <c r="AQ6" s="88" t="s">
        <v>57</v>
      </c>
      <c r="AR6" s="88" t="s">
        <v>58</v>
      </c>
      <c r="AS6" s="88" t="s">
        <v>59</v>
      </c>
      <c r="AT6" s="90" t="s">
        <v>95</v>
      </c>
      <c r="AU6" s="91" t="s">
        <v>96</v>
      </c>
      <c r="AV6" s="92" t="s">
        <v>62</v>
      </c>
    </row>
    <row r="7" spans="1:48" ht="19.75" customHeight="1">
      <c r="A7" s="94">
        <v>1</v>
      </c>
      <c r="B7" s="94">
        <v>1</v>
      </c>
      <c r="C7" s="175"/>
      <c r="D7" s="176"/>
      <c r="E7" s="97"/>
      <c r="F7" s="97"/>
      <c r="G7" s="185"/>
      <c r="H7" s="98"/>
      <c r="I7" s="99"/>
      <c r="J7" s="138">
        <f t="shared" ref="J7:J30" si="0">IF(I7=1,(E7+F7+G7)/1.16,0)</f>
        <v>0</v>
      </c>
      <c r="K7" s="139">
        <f t="shared" ref="K7:K30" si="1">IF(I7=2,H7/1.05,0)</f>
        <v>0</v>
      </c>
      <c r="L7" s="140">
        <f t="shared" ref="L7:L30" si="2">IF(I7=1,J7*0.16,0)</f>
        <v>0</v>
      </c>
      <c r="M7" s="141">
        <f t="shared" ref="M7:M30" si="3">IF(I7=2,K7*0.05,0)</f>
        <v>0</v>
      </c>
      <c r="N7" s="100"/>
      <c r="O7" s="101"/>
      <c r="P7" s="101"/>
      <c r="Q7" s="102"/>
      <c r="R7" s="30"/>
      <c r="S7" s="181"/>
      <c r="T7" s="183"/>
      <c r="U7" s="183"/>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42">
        <f t="shared" ref="AT7" si="4">IF(S7=1,R7/1.19*0.19,0)</f>
        <v>0</v>
      </c>
      <c r="AU7" s="143">
        <f t="shared" ref="AU7" si="5">IF(S7=2,R7/1.07*0.07,0)</f>
        <v>0</v>
      </c>
      <c r="AV7" s="106"/>
    </row>
    <row r="8" spans="1:48" ht="19.75" customHeight="1">
      <c r="A8" s="107">
        <f>A7+1</f>
        <v>2</v>
      </c>
      <c r="B8" s="107">
        <f>B7+1</f>
        <v>2</v>
      </c>
      <c r="C8" s="179"/>
      <c r="D8" s="180"/>
      <c r="E8" s="97"/>
      <c r="F8" s="97"/>
      <c r="G8" s="185"/>
      <c r="H8" s="98"/>
      <c r="I8" s="110"/>
      <c r="J8" s="27">
        <f t="shared" si="0"/>
        <v>0</v>
      </c>
      <c r="K8" s="25">
        <f t="shared" si="1"/>
        <v>0</v>
      </c>
      <c r="L8" s="28">
        <f t="shared" si="2"/>
        <v>0</v>
      </c>
      <c r="M8" s="26">
        <f t="shared" si="3"/>
        <v>0</v>
      </c>
      <c r="N8" s="100"/>
      <c r="O8" s="101"/>
      <c r="P8" s="101"/>
      <c r="Q8" s="111"/>
      <c r="R8" s="31"/>
      <c r="S8" s="182"/>
      <c r="T8" s="177"/>
      <c r="U8" s="177"/>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44">
        <f>IF(S8=1,R8/1.16*0.16,0)</f>
        <v>0</v>
      </c>
      <c r="AU8" s="145">
        <f>IF(S8=2,R8/1.05*0.05,0)</f>
        <v>0</v>
      </c>
      <c r="AV8" s="106"/>
    </row>
    <row r="9" spans="1:48" ht="19.75" customHeight="1">
      <c r="A9" s="107">
        <f t="shared" ref="A9:B24" si="6">A8+1</f>
        <v>3</v>
      </c>
      <c r="B9" s="107">
        <f t="shared" si="6"/>
        <v>3</v>
      </c>
      <c r="C9" s="108"/>
      <c r="D9" s="109"/>
      <c r="E9" s="97"/>
      <c r="F9" s="97"/>
      <c r="G9" s="185"/>
      <c r="H9" s="98"/>
      <c r="I9" s="110"/>
      <c r="J9" s="27">
        <f t="shared" si="0"/>
        <v>0</v>
      </c>
      <c r="K9" s="25">
        <f t="shared" si="1"/>
        <v>0</v>
      </c>
      <c r="L9" s="28">
        <f t="shared" si="2"/>
        <v>0</v>
      </c>
      <c r="M9" s="26">
        <f t="shared" si="3"/>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IF(S9=1,R9/1.16*0.16,0)</f>
        <v>0</v>
      </c>
      <c r="AU9" s="145">
        <f>IF(S9=2,R9/1.05*0.05,0)</f>
        <v>0</v>
      </c>
      <c r="AV9" s="106"/>
    </row>
    <row r="10" spans="1:48" ht="19.75" customHeight="1">
      <c r="A10" s="107">
        <f t="shared" si="6"/>
        <v>4</v>
      </c>
      <c r="B10" s="107">
        <f t="shared" si="6"/>
        <v>4</v>
      </c>
      <c r="C10" s="108"/>
      <c r="D10" s="109"/>
      <c r="E10" s="97"/>
      <c r="F10" s="97"/>
      <c r="G10" s="185"/>
      <c r="H10" s="98"/>
      <c r="I10" s="110"/>
      <c r="J10" s="27">
        <f t="shared" si="0"/>
        <v>0</v>
      </c>
      <c r="K10" s="25">
        <f t="shared" si="1"/>
        <v>0</v>
      </c>
      <c r="L10" s="28">
        <f t="shared" si="2"/>
        <v>0</v>
      </c>
      <c r="M10" s="26">
        <f t="shared" si="3"/>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ref="AT10:AT30" si="7">IF(S10=1,R10/1.16*0.16,0)</f>
        <v>0</v>
      </c>
      <c r="AU10" s="145">
        <f t="shared" ref="AU10:AU30" si="8">IF(S10=2,R10/1.05*0.05,0)</f>
        <v>0</v>
      </c>
      <c r="AV10" s="106"/>
    </row>
    <row r="11" spans="1:48" ht="19.75" customHeight="1">
      <c r="A11" s="107">
        <f t="shared" si="6"/>
        <v>5</v>
      </c>
      <c r="B11" s="107">
        <f t="shared" si="6"/>
        <v>5</v>
      </c>
      <c r="C11" s="108"/>
      <c r="D11" s="109"/>
      <c r="E11" s="97"/>
      <c r="F11" s="97"/>
      <c r="G11" s="185"/>
      <c r="H11" s="98"/>
      <c r="I11" s="110"/>
      <c r="J11" s="27">
        <f t="shared" si="0"/>
        <v>0</v>
      </c>
      <c r="K11" s="25">
        <f t="shared" si="1"/>
        <v>0</v>
      </c>
      <c r="L11" s="28">
        <f t="shared" si="2"/>
        <v>0</v>
      </c>
      <c r="M11" s="26">
        <f t="shared" si="3"/>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7"/>
        <v>0</v>
      </c>
      <c r="AU11" s="145">
        <f t="shared" si="8"/>
        <v>0</v>
      </c>
      <c r="AV11" s="106"/>
    </row>
    <row r="12" spans="1:48" ht="19.75" customHeight="1">
      <c r="A12" s="107">
        <f t="shared" si="6"/>
        <v>6</v>
      </c>
      <c r="B12" s="107">
        <f t="shared" si="6"/>
        <v>6</v>
      </c>
      <c r="C12" s="108"/>
      <c r="D12" s="109"/>
      <c r="E12" s="97"/>
      <c r="F12" s="97"/>
      <c r="G12" s="185"/>
      <c r="H12" s="98"/>
      <c r="I12" s="110"/>
      <c r="J12" s="27">
        <f t="shared" si="0"/>
        <v>0</v>
      </c>
      <c r="K12" s="25">
        <f t="shared" si="1"/>
        <v>0</v>
      </c>
      <c r="L12" s="28">
        <f t="shared" si="2"/>
        <v>0</v>
      </c>
      <c r="M12" s="26">
        <f t="shared" si="3"/>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7"/>
        <v>0</v>
      </c>
      <c r="AU12" s="145">
        <f t="shared" si="8"/>
        <v>0</v>
      </c>
      <c r="AV12" s="106"/>
    </row>
    <row r="13" spans="1:48" ht="19.75" customHeight="1">
      <c r="A13" s="107">
        <f t="shared" si="6"/>
        <v>7</v>
      </c>
      <c r="B13" s="107">
        <f t="shared" si="6"/>
        <v>7</v>
      </c>
      <c r="C13" s="108"/>
      <c r="D13" s="109"/>
      <c r="E13" s="97"/>
      <c r="F13" s="97"/>
      <c r="G13" s="185"/>
      <c r="H13" s="98"/>
      <c r="I13" s="110"/>
      <c r="J13" s="27">
        <f t="shared" si="0"/>
        <v>0</v>
      </c>
      <c r="K13" s="25">
        <f t="shared" si="1"/>
        <v>0</v>
      </c>
      <c r="L13" s="28">
        <f t="shared" si="2"/>
        <v>0</v>
      </c>
      <c r="M13" s="26">
        <f t="shared" si="3"/>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7"/>
        <v>0</v>
      </c>
      <c r="AU13" s="145">
        <f t="shared" si="8"/>
        <v>0</v>
      </c>
      <c r="AV13" s="106"/>
    </row>
    <row r="14" spans="1:48" ht="19.75" customHeight="1">
      <c r="A14" s="107">
        <f t="shared" si="6"/>
        <v>8</v>
      </c>
      <c r="B14" s="107">
        <f t="shared" si="6"/>
        <v>8</v>
      </c>
      <c r="C14" s="108"/>
      <c r="D14" s="109"/>
      <c r="E14" s="97"/>
      <c r="F14" s="97"/>
      <c r="G14" s="106"/>
      <c r="H14" s="98"/>
      <c r="I14" s="110"/>
      <c r="J14" s="27">
        <f t="shared" si="0"/>
        <v>0</v>
      </c>
      <c r="K14" s="25">
        <f t="shared" si="1"/>
        <v>0</v>
      </c>
      <c r="L14" s="28">
        <f t="shared" si="2"/>
        <v>0</v>
      </c>
      <c r="M14" s="26">
        <f t="shared" si="3"/>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7"/>
        <v>0</v>
      </c>
      <c r="AU14" s="145">
        <f t="shared" si="8"/>
        <v>0</v>
      </c>
      <c r="AV14" s="106"/>
    </row>
    <row r="15" spans="1:48" ht="19.75" customHeight="1">
      <c r="A15" s="107">
        <f t="shared" si="6"/>
        <v>9</v>
      </c>
      <c r="B15" s="107">
        <f t="shared" si="6"/>
        <v>9</v>
      </c>
      <c r="C15" s="108"/>
      <c r="D15" s="109"/>
      <c r="E15" s="97"/>
      <c r="F15" s="97"/>
      <c r="G15" s="106"/>
      <c r="H15" s="98"/>
      <c r="I15" s="110"/>
      <c r="J15" s="27">
        <f t="shared" si="0"/>
        <v>0</v>
      </c>
      <c r="K15" s="25">
        <f t="shared" si="1"/>
        <v>0</v>
      </c>
      <c r="L15" s="28">
        <f t="shared" si="2"/>
        <v>0</v>
      </c>
      <c r="M15" s="26">
        <f t="shared" si="3"/>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7"/>
        <v>0</v>
      </c>
      <c r="AU15" s="145">
        <f t="shared" si="8"/>
        <v>0</v>
      </c>
      <c r="AV15" s="106"/>
    </row>
    <row r="16" spans="1:48" ht="19.75" customHeight="1">
      <c r="A16" s="107">
        <f t="shared" si="6"/>
        <v>10</v>
      </c>
      <c r="B16" s="107">
        <f t="shared" si="6"/>
        <v>10</v>
      </c>
      <c r="C16" s="108"/>
      <c r="D16" s="109"/>
      <c r="E16" s="97"/>
      <c r="F16" s="97"/>
      <c r="G16" s="106"/>
      <c r="H16" s="98"/>
      <c r="I16" s="110"/>
      <c r="J16" s="27">
        <f t="shared" si="0"/>
        <v>0</v>
      </c>
      <c r="K16" s="25">
        <f t="shared" si="1"/>
        <v>0</v>
      </c>
      <c r="L16" s="28">
        <f t="shared" si="2"/>
        <v>0</v>
      </c>
      <c r="M16" s="26">
        <f t="shared" si="3"/>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7"/>
        <v>0</v>
      </c>
      <c r="AU16" s="145">
        <f t="shared" si="8"/>
        <v>0</v>
      </c>
      <c r="AV16" s="106"/>
    </row>
    <row r="17" spans="1:48" ht="19.75" customHeight="1">
      <c r="A17" s="107">
        <f t="shared" si="6"/>
        <v>11</v>
      </c>
      <c r="B17" s="107">
        <f t="shared" si="6"/>
        <v>11</v>
      </c>
      <c r="C17" s="108"/>
      <c r="D17" s="109"/>
      <c r="E17" s="97"/>
      <c r="F17" s="97"/>
      <c r="G17" s="106"/>
      <c r="H17" s="98"/>
      <c r="I17" s="110"/>
      <c r="J17" s="27">
        <f t="shared" si="0"/>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7"/>
        <v>0</v>
      </c>
      <c r="AU17" s="145">
        <f t="shared" si="8"/>
        <v>0</v>
      </c>
      <c r="AV17" s="106"/>
    </row>
    <row r="18" spans="1:48" ht="19.75" customHeight="1">
      <c r="A18" s="107">
        <f t="shared" si="6"/>
        <v>12</v>
      </c>
      <c r="B18" s="107">
        <f t="shared" si="6"/>
        <v>12</v>
      </c>
      <c r="C18" s="108"/>
      <c r="D18" s="109"/>
      <c r="E18" s="97"/>
      <c r="F18" s="97"/>
      <c r="G18" s="106"/>
      <c r="H18" s="98"/>
      <c r="I18" s="110"/>
      <c r="J18" s="27">
        <f t="shared" si="0"/>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7"/>
        <v>0</v>
      </c>
      <c r="AU18" s="145">
        <f t="shared" si="8"/>
        <v>0</v>
      </c>
      <c r="AV18" s="106"/>
    </row>
    <row r="19" spans="1:48" ht="19.75" customHeight="1">
      <c r="A19" s="107">
        <f t="shared" si="6"/>
        <v>13</v>
      </c>
      <c r="B19" s="107">
        <f t="shared" si="6"/>
        <v>13</v>
      </c>
      <c r="C19" s="108"/>
      <c r="D19" s="109"/>
      <c r="E19" s="97"/>
      <c r="F19" s="97"/>
      <c r="G19" s="106"/>
      <c r="H19" s="98"/>
      <c r="I19" s="110"/>
      <c r="J19" s="27">
        <f t="shared" si="0"/>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7"/>
        <v>0</v>
      </c>
      <c r="AU19" s="145">
        <f t="shared" si="8"/>
        <v>0</v>
      </c>
      <c r="AV19" s="106"/>
    </row>
    <row r="20" spans="1:48" ht="19.75" customHeight="1">
      <c r="A20" s="107">
        <f t="shared" si="6"/>
        <v>14</v>
      </c>
      <c r="B20" s="107">
        <f t="shared" si="6"/>
        <v>14</v>
      </c>
      <c r="C20" s="108"/>
      <c r="D20" s="109"/>
      <c r="E20" s="97"/>
      <c r="F20" s="97"/>
      <c r="G20" s="106"/>
      <c r="H20" s="98"/>
      <c r="I20" s="110"/>
      <c r="J20" s="27">
        <f t="shared" si="0"/>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7"/>
        <v>0</v>
      </c>
      <c r="AU20" s="145">
        <f t="shared" si="8"/>
        <v>0</v>
      </c>
      <c r="AV20" s="106"/>
    </row>
    <row r="21" spans="1:48" ht="19.75" customHeight="1">
      <c r="A21" s="107">
        <f t="shared" si="6"/>
        <v>15</v>
      </c>
      <c r="B21" s="107">
        <f t="shared" si="6"/>
        <v>15</v>
      </c>
      <c r="C21" s="108"/>
      <c r="D21" s="109"/>
      <c r="E21" s="97"/>
      <c r="F21" s="97"/>
      <c r="G21" s="106"/>
      <c r="H21" s="98"/>
      <c r="I21" s="110"/>
      <c r="J21" s="27">
        <f t="shared" si="0"/>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7"/>
        <v>0</v>
      </c>
      <c r="AU21" s="145">
        <f t="shared" si="8"/>
        <v>0</v>
      </c>
      <c r="AV21" s="106"/>
    </row>
    <row r="22" spans="1:48" ht="19.75" customHeight="1">
      <c r="A22" s="107">
        <f t="shared" si="6"/>
        <v>16</v>
      </c>
      <c r="B22" s="107">
        <f t="shared" si="6"/>
        <v>16</v>
      </c>
      <c r="C22" s="108"/>
      <c r="D22" s="109"/>
      <c r="E22" s="97"/>
      <c r="F22" s="97"/>
      <c r="G22" s="106"/>
      <c r="H22" s="98"/>
      <c r="I22" s="110"/>
      <c r="J22" s="27">
        <f t="shared" si="0"/>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7"/>
        <v>0</v>
      </c>
      <c r="AU22" s="145">
        <f t="shared" si="8"/>
        <v>0</v>
      </c>
      <c r="AV22" s="106"/>
    </row>
    <row r="23" spans="1:48" ht="19.75" customHeight="1">
      <c r="A23" s="107">
        <f t="shared" si="6"/>
        <v>17</v>
      </c>
      <c r="B23" s="107">
        <f t="shared" si="6"/>
        <v>17</v>
      </c>
      <c r="C23" s="108"/>
      <c r="D23" s="109"/>
      <c r="E23" s="97"/>
      <c r="F23" s="97"/>
      <c r="G23" s="106"/>
      <c r="H23" s="98"/>
      <c r="I23" s="110"/>
      <c r="J23" s="27">
        <f t="shared" si="0"/>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7"/>
        <v>0</v>
      </c>
      <c r="AU23" s="145">
        <f t="shared" si="8"/>
        <v>0</v>
      </c>
      <c r="AV23" s="106"/>
    </row>
    <row r="24" spans="1:48" ht="19.75" customHeight="1">
      <c r="A24" s="107">
        <f t="shared" si="6"/>
        <v>18</v>
      </c>
      <c r="B24" s="107">
        <f t="shared" si="6"/>
        <v>18</v>
      </c>
      <c r="C24" s="108"/>
      <c r="D24" s="109"/>
      <c r="E24" s="97"/>
      <c r="F24" s="97"/>
      <c r="G24" s="106"/>
      <c r="H24" s="98"/>
      <c r="I24" s="110"/>
      <c r="J24" s="27">
        <f t="shared" si="0"/>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7"/>
        <v>0</v>
      </c>
      <c r="AU24" s="145">
        <f t="shared" si="8"/>
        <v>0</v>
      </c>
      <c r="AV24" s="106"/>
    </row>
    <row r="25" spans="1:48" ht="19.75" customHeight="1">
      <c r="A25" s="107">
        <f t="shared" ref="A25:B30" si="9">A24+1</f>
        <v>19</v>
      </c>
      <c r="B25" s="107">
        <f t="shared" si="9"/>
        <v>19</v>
      </c>
      <c r="C25" s="108"/>
      <c r="D25" s="109"/>
      <c r="E25" s="97"/>
      <c r="F25" s="97"/>
      <c r="G25" s="106"/>
      <c r="H25" s="98"/>
      <c r="I25" s="110"/>
      <c r="J25" s="27">
        <f t="shared" si="0"/>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7"/>
        <v>0</v>
      </c>
      <c r="AU25" s="145">
        <f t="shared" si="8"/>
        <v>0</v>
      </c>
      <c r="AV25" s="106"/>
    </row>
    <row r="26" spans="1:48" ht="19.75" customHeight="1">
      <c r="A26" s="107">
        <f t="shared" si="9"/>
        <v>20</v>
      </c>
      <c r="B26" s="107">
        <f t="shared" si="9"/>
        <v>20</v>
      </c>
      <c r="C26" s="108"/>
      <c r="D26" s="109"/>
      <c r="E26" s="97"/>
      <c r="F26" s="97"/>
      <c r="G26" s="106"/>
      <c r="H26" s="98"/>
      <c r="I26" s="110"/>
      <c r="J26" s="27">
        <f t="shared" si="0"/>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7"/>
        <v>0</v>
      </c>
      <c r="AU26" s="145">
        <f t="shared" si="8"/>
        <v>0</v>
      </c>
      <c r="AV26" s="106"/>
    </row>
    <row r="27" spans="1:48" ht="19.75" customHeight="1">
      <c r="A27" s="107">
        <f t="shared" si="9"/>
        <v>21</v>
      </c>
      <c r="B27" s="107">
        <f t="shared" si="9"/>
        <v>21</v>
      </c>
      <c r="C27" s="108"/>
      <c r="D27" s="109"/>
      <c r="E27" s="97"/>
      <c r="F27" s="97"/>
      <c r="G27" s="106"/>
      <c r="H27" s="98"/>
      <c r="I27" s="110"/>
      <c r="J27" s="27">
        <f t="shared" si="0"/>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7"/>
        <v>0</v>
      </c>
      <c r="AU27" s="145">
        <f t="shared" si="8"/>
        <v>0</v>
      </c>
      <c r="AV27" s="113"/>
    </row>
    <row r="28" spans="1:48" ht="19.75" customHeight="1">
      <c r="A28" s="107">
        <f t="shared" si="9"/>
        <v>22</v>
      </c>
      <c r="B28" s="107">
        <f t="shared" si="9"/>
        <v>22</v>
      </c>
      <c r="C28" s="108"/>
      <c r="D28" s="109"/>
      <c r="E28" s="97"/>
      <c r="F28" s="97"/>
      <c r="G28" s="106"/>
      <c r="H28" s="98"/>
      <c r="I28" s="110"/>
      <c r="J28" s="27">
        <f t="shared" si="0"/>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7"/>
        <v>0</v>
      </c>
      <c r="AU28" s="145">
        <f t="shared" si="8"/>
        <v>0</v>
      </c>
      <c r="AV28" s="113"/>
    </row>
    <row r="29" spans="1:48" ht="19.75" customHeight="1">
      <c r="A29" s="107">
        <f t="shared" si="9"/>
        <v>23</v>
      </c>
      <c r="B29" s="107">
        <f t="shared" si="9"/>
        <v>23</v>
      </c>
      <c r="C29" s="108"/>
      <c r="D29" s="109"/>
      <c r="E29" s="97"/>
      <c r="F29" s="97"/>
      <c r="G29" s="106"/>
      <c r="H29" s="98"/>
      <c r="I29" s="110"/>
      <c r="J29" s="27">
        <f t="shared" si="0"/>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7"/>
        <v>0</v>
      </c>
      <c r="AU29" s="145">
        <f t="shared" si="8"/>
        <v>0</v>
      </c>
      <c r="AV29" s="113"/>
    </row>
    <row r="30" spans="1:48" ht="19.75" customHeight="1" thickBot="1">
      <c r="A30" s="107">
        <f t="shared" si="9"/>
        <v>24</v>
      </c>
      <c r="B30" s="107">
        <f t="shared" si="9"/>
        <v>24</v>
      </c>
      <c r="C30" s="108"/>
      <c r="D30" s="109"/>
      <c r="E30" s="97"/>
      <c r="F30" s="97"/>
      <c r="G30" s="106"/>
      <c r="H30" s="98"/>
      <c r="I30" s="114"/>
      <c r="J30" s="27">
        <f t="shared" si="0"/>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4">
        <f t="shared" si="7"/>
        <v>0</v>
      </c>
      <c r="AU30" s="145">
        <f t="shared" si="8"/>
        <v>0</v>
      </c>
      <c r="AV30" s="121"/>
    </row>
    <row r="31" spans="1:48" ht="20.25" customHeight="1" thickBot="1">
      <c r="A31" s="65"/>
      <c r="B31" s="65"/>
      <c r="C31" s="65"/>
      <c r="D31" s="65"/>
      <c r="E31" s="151">
        <f>SUM(E7:E30)</f>
        <v>0</v>
      </c>
      <c r="F31" s="152">
        <f>SUM(F7:F30)</f>
        <v>0</v>
      </c>
      <c r="G31" s="152">
        <f>SUM(G7:G30)</f>
        <v>0</v>
      </c>
      <c r="H31" s="153">
        <f>SUM(H7:H30)</f>
        <v>0</v>
      </c>
      <c r="I31" s="2"/>
      <c r="J31" s="154">
        <f t="shared" ref="J31:K31" si="10">SUM(J7:J30)</f>
        <v>0</v>
      </c>
      <c r="K31" s="155">
        <f t="shared" si="10"/>
        <v>0</v>
      </c>
      <c r="L31" s="156">
        <f>SUM(L7:L30)</f>
        <v>0</v>
      </c>
      <c r="M31" s="157">
        <f>SUM(M7:M30)</f>
        <v>0</v>
      </c>
      <c r="N31" s="156">
        <f>SUM(N7:N30)</f>
        <v>0</v>
      </c>
      <c r="O31" s="158">
        <f t="shared" ref="O31:Q31" si="11">SUM(O7:O30)</f>
        <v>0</v>
      </c>
      <c r="P31" s="158">
        <f t="shared" si="11"/>
        <v>0</v>
      </c>
      <c r="Q31" s="159">
        <f t="shared" si="11"/>
        <v>0</v>
      </c>
      <c r="R31" s="160">
        <f>SUM(R7:R30)</f>
        <v>0</v>
      </c>
      <c r="S31" s="2"/>
      <c r="T31" s="161">
        <f>SUM(T7:T30)</f>
        <v>0</v>
      </c>
      <c r="U31" s="162">
        <f t="shared" ref="U31:AU31" si="12">SUM(U7:U30)</f>
        <v>0</v>
      </c>
      <c r="V31" s="162">
        <f t="shared" si="12"/>
        <v>0</v>
      </c>
      <c r="W31" s="162">
        <f t="shared" si="12"/>
        <v>0</v>
      </c>
      <c r="X31" s="162">
        <f t="shared" si="12"/>
        <v>0</v>
      </c>
      <c r="Y31" s="162">
        <f t="shared" si="12"/>
        <v>0</v>
      </c>
      <c r="Z31" s="162">
        <f t="shared" si="12"/>
        <v>0</v>
      </c>
      <c r="AA31" s="162">
        <f t="shared" si="12"/>
        <v>0</v>
      </c>
      <c r="AB31" s="162">
        <f t="shared" si="12"/>
        <v>0</v>
      </c>
      <c r="AC31" s="162">
        <f t="shared" si="12"/>
        <v>0</v>
      </c>
      <c r="AD31" s="162">
        <f t="shared" si="12"/>
        <v>0</v>
      </c>
      <c r="AE31" s="162">
        <f t="shared" si="12"/>
        <v>0</v>
      </c>
      <c r="AF31" s="162">
        <f t="shared" si="12"/>
        <v>0</v>
      </c>
      <c r="AG31" s="162">
        <f t="shared" si="12"/>
        <v>0</v>
      </c>
      <c r="AH31" s="162">
        <f t="shared" si="12"/>
        <v>0</v>
      </c>
      <c r="AI31" s="162">
        <f t="shared" si="12"/>
        <v>0</v>
      </c>
      <c r="AJ31" s="162">
        <f t="shared" si="12"/>
        <v>0</v>
      </c>
      <c r="AK31" s="162">
        <f t="shared" si="12"/>
        <v>0</v>
      </c>
      <c r="AL31" s="162">
        <f t="shared" si="12"/>
        <v>0</v>
      </c>
      <c r="AM31" s="162">
        <f t="shared" si="12"/>
        <v>0</v>
      </c>
      <c r="AN31" s="162">
        <f t="shared" si="12"/>
        <v>0</v>
      </c>
      <c r="AO31" s="162">
        <f t="shared" si="12"/>
        <v>0</v>
      </c>
      <c r="AP31" s="162">
        <f t="shared" si="12"/>
        <v>0</v>
      </c>
      <c r="AQ31" s="162">
        <f t="shared" si="12"/>
        <v>0</v>
      </c>
      <c r="AR31" s="162">
        <f t="shared" si="12"/>
        <v>0</v>
      </c>
      <c r="AS31" s="163">
        <f t="shared" si="12"/>
        <v>0</v>
      </c>
      <c r="AT31" s="164">
        <f t="shared" si="12"/>
        <v>0</v>
      </c>
      <c r="AU31" s="165">
        <f t="shared" si="12"/>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106</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V147"/>
  <sheetViews>
    <sheetView zoomScale="85" zoomScaleNormal="85" workbookViewId="0">
      <pane xSplit="4" ySplit="6" topLeftCell="E7" activePane="bottomRight" state="frozen"/>
      <selection pane="topRight" activeCell="M67" sqref="M67"/>
      <selection pane="bottomLeft" activeCell="M67" sqref="M67"/>
      <selection pane="bottomRight" activeCell="J7" sqref="J7"/>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107</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172"/>
      <c r="AU4" s="172"/>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66" thickBot="1">
      <c r="A6" s="72" t="s">
        <v>17</v>
      </c>
      <c r="B6" s="73" t="s">
        <v>18</v>
      </c>
      <c r="C6" s="73" t="s">
        <v>19</v>
      </c>
      <c r="D6" s="74" t="s">
        <v>20</v>
      </c>
      <c r="E6" s="75" t="s">
        <v>86</v>
      </c>
      <c r="F6" s="75" t="s">
        <v>87</v>
      </c>
      <c r="G6" s="75" t="s">
        <v>88</v>
      </c>
      <c r="H6" s="76" t="s">
        <v>89</v>
      </c>
      <c r="I6" s="77" t="s">
        <v>90</v>
      </c>
      <c r="J6" s="76" t="s">
        <v>91</v>
      </c>
      <c r="K6" s="78" t="s">
        <v>92</v>
      </c>
      <c r="L6" s="79" t="s">
        <v>93</v>
      </c>
      <c r="M6" s="80" t="s">
        <v>94</v>
      </c>
      <c r="N6" s="81" t="s">
        <v>30</v>
      </c>
      <c r="O6" s="82" t="s">
        <v>31</v>
      </c>
      <c r="P6" s="83" t="s">
        <v>32</v>
      </c>
      <c r="Q6" s="84" t="s">
        <v>108</v>
      </c>
      <c r="R6" s="85"/>
      <c r="S6" s="86" t="s">
        <v>90</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109</v>
      </c>
      <c r="AL6" s="88" t="s">
        <v>52</v>
      </c>
      <c r="AM6" s="88" t="s">
        <v>53</v>
      </c>
      <c r="AN6" s="88" t="s">
        <v>99</v>
      </c>
      <c r="AO6" s="88" t="s">
        <v>55</v>
      </c>
      <c r="AP6" s="88" t="s">
        <v>56</v>
      </c>
      <c r="AQ6" s="88" t="s">
        <v>57</v>
      </c>
      <c r="AR6" s="88" t="s">
        <v>58</v>
      </c>
      <c r="AS6" s="88" t="s">
        <v>59</v>
      </c>
      <c r="AT6" s="90" t="s">
        <v>95</v>
      </c>
      <c r="AU6" s="91" t="s">
        <v>96</v>
      </c>
      <c r="AV6" s="92" t="s">
        <v>62</v>
      </c>
    </row>
    <row r="7" spans="1:48" ht="19.75" customHeight="1">
      <c r="A7" s="94">
        <v>1</v>
      </c>
      <c r="B7" s="94">
        <v>1</v>
      </c>
      <c r="C7" s="175"/>
      <c r="D7" s="176"/>
      <c r="E7" s="177"/>
      <c r="F7" s="177"/>
      <c r="G7" s="185"/>
      <c r="H7" s="178"/>
      <c r="I7" s="181"/>
      <c r="J7" s="138">
        <f t="shared" ref="J7:J30" si="0">IF(I7=1,(E7+F7+G7)/1.16,0)</f>
        <v>0</v>
      </c>
      <c r="K7" s="139">
        <f t="shared" ref="K7:K30" si="1">IF(I7=2,H7/1.05,0)</f>
        <v>0</v>
      </c>
      <c r="L7" s="140">
        <f t="shared" ref="L7:L30" si="2">IF(I7=1,J7*0.16,0)</f>
        <v>0</v>
      </c>
      <c r="M7" s="141">
        <f t="shared" ref="M7:M30" si="3">IF(I7=2,K7*0.05,0)</f>
        <v>0</v>
      </c>
      <c r="N7" s="100"/>
      <c r="O7" s="101"/>
      <c r="P7" s="101"/>
      <c r="Q7" s="26"/>
      <c r="R7" s="30"/>
      <c r="S7" s="181"/>
      <c r="T7" s="183"/>
      <c r="U7" s="183"/>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42">
        <f>IF(S7=1,R7/1.16*0.16,0)</f>
        <v>0</v>
      </c>
      <c r="AU7" s="143">
        <f>IF(S7=2,R7/1.05*0.05,0)</f>
        <v>0</v>
      </c>
      <c r="AV7" s="106"/>
    </row>
    <row r="8" spans="1:48" ht="19.75" customHeight="1">
      <c r="A8" s="107">
        <f>A7+1</f>
        <v>2</v>
      </c>
      <c r="B8" s="107">
        <f>B7+1</f>
        <v>2</v>
      </c>
      <c r="C8" s="179"/>
      <c r="D8" s="180"/>
      <c r="E8" s="177"/>
      <c r="F8" s="177"/>
      <c r="G8" s="185"/>
      <c r="H8" s="178"/>
      <c r="I8" s="182"/>
      <c r="J8" s="27">
        <f t="shared" si="0"/>
        <v>0</v>
      </c>
      <c r="K8" s="25">
        <f t="shared" si="1"/>
        <v>0</v>
      </c>
      <c r="L8" s="28">
        <f t="shared" si="2"/>
        <v>0</v>
      </c>
      <c r="M8" s="26">
        <f t="shared" si="3"/>
        <v>0</v>
      </c>
      <c r="N8" s="100"/>
      <c r="O8" s="101"/>
      <c r="P8" s="101"/>
      <c r="Q8" s="39"/>
      <c r="R8" s="31"/>
      <c r="S8" s="182"/>
      <c r="T8" s="177"/>
      <c r="U8" s="177"/>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44">
        <f>IF(S8=1,R8/1.16*0.16,0)</f>
        <v>0</v>
      </c>
      <c r="AU8" s="145">
        <f>IF(S8=2,R8/1.05*0.05,0)</f>
        <v>0</v>
      </c>
      <c r="AV8" s="106"/>
    </row>
    <row r="9" spans="1:48" ht="19.75" customHeight="1">
      <c r="A9" s="107">
        <f t="shared" ref="A9:B24" si="4">A8+1</f>
        <v>3</v>
      </c>
      <c r="B9" s="107">
        <f t="shared" si="4"/>
        <v>3</v>
      </c>
      <c r="C9" s="179"/>
      <c r="D9" s="180"/>
      <c r="E9" s="177"/>
      <c r="F9" s="177"/>
      <c r="G9" s="185"/>
      <c r="H9" s="178"/>
      <c r="I9" s="182"/>
      <c r="J9" s="27">
        <f t="shared" si="0"/>
        <v>0</v>
      </c>
      <c r="K9" s="25">
        <f t="shared" si="1"/>
        <v>0</v>
      </c>
      <c r="L9" s="28">
        <f t="shared" si="2"/>
        <v>0</v>
      </c>
      <c r="M9" s="26">
        <f t="shared" si="3"/>
        <v>0</v>
      </c>
      <c r="N9" s="100"/>
      <c r="O9" s="101"/>
      <c r="P9" s="101"/>
      <c r="Q9" s="39"/>
      <c r="R9" s="31"/>
      <c r="S9" s="182"/>
      <c r="T9" s="177"/>
      <c r="U9" s="177"/>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44">
        <f t="shared" ref="AT9:AT30" si="5">IF(S9=1,R9/1.16*0.16,0)</f>
        <v>0</v>
      </c>
      <c r="AU9" s="145">
        <f t="shared" ref="AU9:AU30" si="6">IF(S9=2,R9/1.05*0.05,0)</f>
        <v>0</v>
      </c>
      <c r="AV9" s="106"/>
    </row>
    <row r="10" spans="1:48" ht="19.75" customHeight="1">
      <c r="A10" s="107">
        <f t="shared" si="4"/>
        <v>4</v>
      </c>
      <c r="B10" s="107">
        <f t="shared" si="4"/>
        <v>4</v>
      </c>
      <c r="C10" s="179"/>
      <c r="D10" s="197"/>
      <c r="E10" s="177"/>
      <c r="F10" s="177"/>
      <c r="G10" s="185"/>
      <c r="H10" s="178"/>
      <c r="I10" s="182"/>
      <c r="J10" s="27">
        <f t="shared" si="0"/>
        <v>0</v>
      </c>
      <c r="K10" s="25">
        <f t="shared" si="1"/>
        <v>0</v>
      </c>
      <c r="L10" s="28">
        <f t="shared" si="2"/>
        <v>0</v>
      </c>
      <c r="M10" s="26">
        <f t="shared" si="3"/>
        <v>0</v>
      </c>
      <c r="N10" s="100"/>
      <c r="O10" s="101"/>
      <c r="P10" s="101"/>
      <c r="Q10" s="39"/>
      <c r="R10" s="31"/>
      <c r="S10" s="182"/>
      <c r="T10" s="177"/>
      <c r="U10" s="177"/>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44">
        <f t="shared" si="5"/>
        <v>0</v>
      </c>
      <c r="AU10" s="145">
        <f t="shared" si="6"/>
        <v>0</v>
      </c>
      <c r="AV10" s="106"/>
    </row>
    <row r="11" spans="1:48" ht="19.75" customHeight="1">
      <c r="A11" s="107">
        <f t="shared" si="4"/>
        <v>5</v>
      </c>
      <c r="B11" s="107">
        <f t="shared" si="4"/>
        <v>5</v>
      </c>
      <c r="C11" s="179"/>
      <c r="D11" s="180"/>
      <c r="E11" s="177"/>
      <c r="F11" s="177"/>
      <c r="G11" s="185"/>
      <c r="H11" s="178"/>
      <c r="I11" s="182"/>
      <c r="J11" s="27">
        <f t="shared" si="0"/>
        <v>0</v>
      </c>
      <c r="K11" s="25">
        <f t="shared" si="1"/>
        <v>0</v>
      </c>
      <c r="L11" s="28">
        <f t="shared" si="2"/>
        <v>0</v>
      </c>
      <c r="M11" s="26">
        <f t="shared" si="3"/>
        <v>0</v>
      </c>
      <c r="N11" s="100"/>
      <c r="O11" s="101"/>
      <c r="P11" s="101"/>
      <c r="Q11" s="39"/>
      <c r="R11" s="31"/>
      <c r="S11" s="182"/>
      <c r="T11" s="177"/>
      <c r="U11" s="177"/>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44">
        <f t="shared" si="5"/>
        <v>0</v>
      </c>
      <c r="AU11" s="145">
        <f t="shared" si="6"/>
        <v>0</v>
      </c>
      <c r="AV11" s="106"/>
    </row>
    <row r="12" spans="1:48" ht="19.75" customHeight="1">
      <c r="A12" s="107">
        <f t="shared" si="4"/>
        <v>6</v>
      </c>
      <c r="B12" s="107">
        <f t="shared" si="4"/>
        <v>6</v>
      </c>
      <c r="C12" s="179"/>
      <c r="D12" s="180"/>
      <c r="E12" s="177"/>
      <c r="F12" s="177"/>
      <c r="G12" s="185"/>
      <c r="H12" s="178"/>
      <c r="I12" s="182"/>
      <c r="J12" s="27">
        <f t="shared" si="0"/>
        <v>0</v>
      </c>
      <c r="K12" s="25">
        <f t="shared" si="1"/>
        <v>0</v>
      </c>
      <c r="L12" s="28">
        <f t="shared" si="2"/>
        <v>0</v>
      </c>
      <c r="M12" s="26">
        <f t="shared" si="3"/>
        <v>0</v>
      </c>
      <c r="N12" s="100"/>
      <c r="O12" s="101"/>
      <c r="P12" s="101"/>
      <c r="Q12" s="39"/>
      <c r="R12" s="31"/>
      <c r="S12" s="182"/>
      <c r="T12" s="177"/>
      <c r="U12" s="177"/>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44">
        <f t="shared" si="5"/>
        <v>0</v>
      </c>
      <c r="AU12" s="145">
        <f t="shared" si="6"/>
        <v>0</v>
      </c>
      <c r="AV12" s="106"/>
    </row>
    <row r="13" spans="1:48" ht="19.75" customHeight="1">
      <c r="A13" s="107">
        <f t="shared" si="4"/>
        <v>7</v>
      </c>
      <c r="B13" s="107">
        <f t="shared" si="4"/>
        <v>7</v>
      </c>
      <c r="C13" s="179"/>
      <c r="D13" s="180"/>
      <c r="E13" s="177"/>
      <c r="F13" s="177"/>
      <c r="G13" s="185"/>
      <c r="H13" s="178"/>
      <c r="I13" s="182"/>
      <c r="J13" s="27">
        <f t="shared" si="0"/>
        <v>0</v>
      </c>
      <c r="K13" s="25">
        <f t="shared" si="1"/>
        <v>0</v>
      </c>
      <c r="L13" s="28">
        <f t="shared" si="2"/>
        <v>0</v>
      </c>
      <c r="M13" s="26">
        <f t="shared" si="3"/>
        <v>0</v>
      </c>
      <c r="N13" s="100"/>
      <c r="O13" s="101"/>
      <c r="P13" s="101"/>
      <c r="Q13" s="39"/>
      <c r="R13" s="31"/>
      <c r="S13" s="182"/>
      <c r="T13" s="177"/>
      <c r="U13" s="177"/>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44">
        <f t="shared" si="5"/>
        <v>0</v>
      </c>
      <c r="AU13" s="145">
        <f t="shared" si="6"/>
        <v>0</v>
      </c>
      <c r="AV13" s="106"/>
    </row>
    <row r="14" spans="1:48" ht="19.75" customHeight="1">
      <c r="A14" s="107">
        <f t="shared" si="4"/>
        <v>8</v>
      </c>
      <c r="B14" s="107">
        <f t="shared" si="4"/>
        <v>8</v>
      </c>
      <c r="C14" s="179"/>
      <c r="D14" s="180"/>
      <c r="E14" s="177"/>
      <c r="F14" s="177"/>
      <c r="G14" s="106"/>
      <c r="H14" s="178"/>
      <c r="I14" s="182"/>
      <c r="J14" s="27">
        <f t="shared" si="0"/>
        <v>0</v>
      </c>
      <c r="K14" s="25">
        <f t="shared" si="1"/>
        <v>0</v>
      </c>
      <c r="L14" s="28">
        <f t="shared" si="2"/>
        <v>0</v>
      </c>
      <c r="M14" s="26">
        <f t="shared" si="3"/>
        <v>0</v>
      </c>
      <c r="N14" s="100"/>
      <c r="O14" s="101"/>
      <c r="P14" s="101"/>
      <c r="Q14" s="39"/>
      <c r="R14" s="31"/>
      <c r="S14" s="182"/>
      <c r="T14" s="177"/>
      <c r="U14" s="177"/>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44">
        <f t="shared" si="5"/>
        <v>0</v>
      </c>
      <c r="AU14" s="145">
        <f t="shared" si="6"/>
        <v>0</v>
      </c>
      <c r="AV14" s="106"/>
    </row>
    <row r="15" spans="1:48" ht="19.75" customHeight="1">
      <c r="A15" s="107">
        <f t="shared" si="4"/>
        <v>9</v>
      </c>
      <c r="B15" s="107">
        <f t="shared" si="4"/>
        <v>9</v>
      </c>
      <c r="C15" s="179"/>
      <c r="D15" s="180"/>
      <c r="E15" s="177"/>
      <c r="F15" s="177"/>
      <c r="G15" s="106"/>
      <c r="H15" s="178"/>
      <c r="I15" s="182"/>
      <c r="J15" s="27">
        <f t="shared" si="0"/>
        <v>0</v>
      </c>
      <c r="K15" s="25">
        <f t="shared" si="1"/>
        <v>0</v>
      </c>
      <c r="L15" s="28">
        <f t="shared" si="2"/>
        <v>0</v>
      </c>
      <c r="M15" s="26">
        <f t="shared" si="3"/>
        <v>0</v>
      </c>
      <c r="N15" s="100"/>
      <c r="O15" s="101"/>
      <c r="P15" s="101"/>
      <c r="Q15" s="39"/>
      <c r="R15" s="31"/>
      <c r="S15" s="182"/>
      <c r="T15" s="177"/>
      <c r="U15" s="177"/>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44">
        <f t="shared" si="5"/>
        <v>0</v>
      </c>
      <c r="AU15" s="145">
        <f t="shared" si="6"/>
        <v>0</v>
      </c>
      <c r="AV15" s="106"/>
    </row>
    <row r="16" spans="1:48" ht="19.75" customHeight="1">
      <c r="A16" s="107">
        <f t="shared" si="4"/>
        <v>10</v>
      </c>
      <c r="B16" s="107">
        <f t="shared" si="4"/>
        <v>10</v>
      </c>
      <c r="C16" s="179"/>
      <c r="D16" s="180"/>
      <c r="E16" s="177"/>
      <c r="F16" s="177"/>
      <c r="G16" s="106"/>
      <c r="H16" s="178"/>
      <c r="I16" s="182"/>
      <c r="J16" s="27">
        <f t="shared" si="0"/>
        <v>0</v>
      </c>
      <c r="K16" s="25">
        <f t="shared" si="1"/>
        <v>0</v>
      </c>
      <c r="L16" s="28">
        <f t="shared" si="2"/>
        <v>0</v>
      </c>
      <c r="M16" s="26">
        <f t="shared" si="3"/>
        <v>0</v>
      </c>
      <c r="N16" s="100"/>
      <c r="O16" s="101"/>
      <c r="P16" s="101"/>
      <c r="Q16" s="39"/>
      <c r="R16" s="31"/>
      <c r="S16" s="182"/>
      <c r="T16" s="177"/>
      <c r="U16" s="177"/>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44">
        <f t="shared" si="5"/>
        <v>0</v>
      </c>
      <c r="AU16" s="145">
        <f t="shared" si="6"/>
        <v>0</v>
      </c>
      <c r="AV16" s="106"/>
    </row>
    <row r="17" spans="1:48" ht="19.75" customHeight="1">
      <c r="A17" s="107">
        <f t="shared" si="4"/>
        <v>11</v>
      </c>
      <c r="B17" s="107">
        <f t="shared" si="4"/>
        <v>11</v>
      </c>
      <c r="C17" s="108"/>
      <c r="D17" s="109"/>
      <c r="E17" s="97"/>
      <c r="F17" s="97"/>
      <c r="G17" s="106"/>
      <c r="H17" s="98"/>
      <c r="I17" s="110"/>
      <c r="J17" s="27">
        <f t="shared" si="0"/>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5"/>
        <v>0</v>
      </c>
      <c r="AU17" s="145">
        <f t="shared" si="6"/>
        <v>0</v>
      </c>
      <c r="AV17" s="106"/>
    </row>
    <row r="18" spans="1:48" ht="19.75" customHeight="1">
      <c r="A18" s="107">
        <f t="shared" si="4"/>
        <v>12</v>
      </c>
      <c r="B18" s="107">
        <f t="shared" si="4"/>
        <v>12</v>
      </c>
      <c r="C18" s="108"/>
      <c r="D18" s="109"/>
      <c r="E18" s="97"/>
      <c r="F18" s="97"/>
      <c r="G18" s="106"/>
      <c r="H18" s="98"/>
      <c r="I18" s="110"/>
      <c r="J18" s="27">
        <f t="shared" si="0"/>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5"/>
        <v>0</v>
      </c>
      <c r="AU18" s="145">
        <f t="shared" si="6"/>
        <v>0</v>
      </c>
      <c r="AV18" s="106"/>
    </row>
    <row r="19" spans="1:48" ht="19.75" customHeight="1">
      <c r="A19" s="107">
        <f t="shared" si="4"/>
        <v>13</v>
      </c>
      <c r="B19" s="107">
        <f t="shared" si="4"/>
        <v>13</v>
      </c>
      <c r="C19" s="108"/>
      <c r="D19" s="109"/>
      <c r="E19" s="97"/>
      <c r="F19" s="97"/>
      <c r="G19" s="106"/>
      <c r="H19" s="98"/>
      <c r="I19" s="110"/>
      <c r="J19" s="27">
        <f t="shared" si="0"/>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5"/>
        <v>0</v>
      </c>
      <c r="AU19" s="145">
        <f t="shared" si="6"/>
        <v>0</v>
      </c>
      <c r="AV19" s="106"/>
    </row>
    <row r="20" spans="1:48" ht="19.75" customHeight="1">
      <c r="A20" s="107">
        <f t="shared" si="4"/>
        <v>14</v>
      </c>
      <c r="B20" s="107">
        <f t="shared" si="4"/>
        <v>14</v>
      </c>
      <c r="C20" s="108"/>
      <c r="D20" s="109"/>
      <c r="E20" s="97"/>
      <c r="F20" s="97"/>
      <c r="G20" s="106"/>
      <c r="H20" s="98"/>
      <c r="I20" s="110"/>
      <c r="J20" s="27">
        <f t="shared" si="0"/>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5"/>
        <v>0</v>
      </c>
      <c r="AU20" s="145">
        <f t="shared" si="6"/>
        <v>0</v>
      </c>
      <c r="AV20" s="106"/>
    </row>
    <row r="21" spans="1:48" ht="19.75" customHeight="1">
      <c r="A21" s="107">
        <f t="shared" si="4"/>
        <v>15</v>
      </c>
      <c r="B21" s="107">
        <f t="shared" si="4"/>
        <v>15</v>
      </c>
      <c r="C21" s="108"/>
      <c r="D21" s="109"/>
      <c r="E21" s="97"/>
      <c r="F21" s="97"/>
      <c r="G21" s="106"/>
      <c r="H21" s="98"/>
      <c r="I21" s="110"/>
      <c r="J21" s="27">
        <f t="shared" si="0"/>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5"/>
        <v>0</v>
      </c>
      <c r="AU21" s="145">
        <f t="shared" si="6"/>
        <v>0</v>
      </c>
      <c r="AV21" s="106"/>
    </row>
    <row r="22" spans="1:48" ht="19.75" customHeight="1">
      <c r="A22" s="107">
        <f t="shared" si="4"/>
        <v>16</v>
      </c>
      <c r="B22" s="107">
        <f t="shared" si="4"/>
        <v>16</v>
      </c>
      <c r="C22" s="108"/>
      <c r="D22" s="109"/>
      <c r="E22" s="97"/>
      <c r="F22" s="97"/>
      <c r="G22" s="106"/>
      <c r="H22" s="98"/>
      <c r="I22" s="110"/>
      <c r="J22" s="27">
        <f t="shared" si="0"/>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5"/>
        <v>0</v>
      </c>
      <c r="AU22" s="145">
        <f t="shared" si="6"/>
        <v>0</v>
      </c>
      <c r="AV22" s="106"/>
    </row>
    <row r="23" spans="1:48" ht="19.75" customHeight="1">
      <c r="A23" s="107">
        <f t="shared" si="4"/>
        <v>17</v>
      </c>
      <c r="B23" s="107">
        <f t="shared" si="4"/>
        <v>17</v>
      </c>
      <c r="C23" s="108"/>
      <c r="D23" s="109"/>
      <c r="E23" s="97"/>
      <c r="F23" s="97"/>
      <c r="G23" s="106"/>
      <c r="H23" s="98"/>
      <c r="I23" s="110"/>
      <c r="J23" s="27">
        <f t="shared" si="0"/>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5"/>
        <v>0</v>
      </c>
      <c r="AU23" s="145">
        <f t="shared" si="6"/>
        <v>0</v>
      </c>
      <c r="AV23" s="106"/>
    </row>
    <row r="24" spans="1:48" ht="19.75" customHeight="1">
      <c r="A24" s="107">
        <f t="shared" si="4"/>
        <v>18</v>
      </c>
      <c r="B24" s="107">
        <f t="shared" si="4"/>
        <v>18</v>
      </c>
      <c r="C24" s="108"/>
      <c r="D24" s="109"/>
      <c r="E24" s="97"/>
      <c r="F24" s="97"/>
      <c r="G24" s="106"/>
      <c r="H24" s="98"/>
      <c r="I24" s="110"/>
      <c r="J24" s="27">
        <f t="shared" si="0"/>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5"/>
        <v>0</v>
      </c>
      <c r="AU24" s="145">
        <f t="shared" si="6"/>
        <v>0</v>
      </c>
      <c r="AV24" s="106"/>
    </row>
    <row r="25" spans="1:48" ht="19.75" customHeight="1">
      <c r="A25" s="107">
        <f t="shared" ref="A25:B30" si="7">A24+1</f>
        <v>19</v>
      </c>
      <c r="B25" s="107">
        <f t="shared" si="7"/>
        <v>19</v>
      </c>
      <c r="C25" s="108"/>
      <c r="D25" s="109"/>
      <c r="E25" s="97"/>
      <c r="F25" s="97"/>
      <c r="G25" s="106"/>
      <c r="H25" s="98"/>
      <c r="I25" s="110"/>
      <c r="J25" s="27">
        <f t="shared" si="0"/>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5"/>
        <v>0</v>
      </c>
      <c r="AU25" s="145">
        <f t="shared" si="6"/>
        <v>0</v>
      </c>
      <c r="AV25" s="106"/>
    </row>
    <row r="26" spans="1:48" ht="19.75" customHeight="1">
      <c r="A26" s="107">
        <f t="shared" si="7"/>
        <v>20</v>
      </c>
      <c r="B26" s="107">
        <f t="shared" si="7"/>
        <v>20</v>
      </c>
      <c r="C26" s="108"/>
      <c r="D26" s="109"/>
      <c r="E26" s="97"/>
      <c r="F26" s="97"/>
      <c r="G26" s="106"/>
      <c r="H26" s="98"/>
      <c r="I26" s="110"/>
      <c r="J26" s="27">
        <f t="shared" si="0"/>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5"/>
        <v>0</v>
      </c>
      <c r="AU26" s="145">
        <f t="shared" si="6"/>
        <v>0</v>
      </c>
      <c r="AV26" s="106"/>
    </row>
    <row r="27" spans="1:48" ht="19.75" customHeight="1">
      <c r="A27" s="107">
        <f t="shared" si="7"/>
        <v>21</v>
      </c>
      <c r="B27" s="107">
        <f t="shared" si="7"/>
        <v>21</v>
      </c>
      <c r="C27" s="108"/>
      <c r="D27" s="109"/>
      <c r="E27" s="97"/>
      <c r="F27" s="97"/>
      <c r="G27" s="106"/>
      <c r="H27" s="98"/>
      <c r="I27" s="110"/>
      <c r="J27" s="27">
        <f t="shared" si="0"/>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5"/>
        <v>0</v>
      </c>
      <c r="AU27" s="145">
        <f t="shared" si="6"/>
        <v>0</v>
      </c>
      <c r="AV27" s="113"/>
    </row>
    <row r="28" spans="1:48" ht="19.75" customHeight="1">
      <c r="A28" s="107">
        <f t="shared" si="7"/>
        <v>22</v>
      </c>
      <c r="B28" s="107">
        <f t="shared" si="7"/>
        <v>22</v>
      </c>
      <c r="C28" s="108"/>
      <c r="D28" s="109"/>
      <c r="E28" s="97"/>
      <c r="F28" s="97"/>
      <c r="G28" s="106"/>
      <c r="H28" s="98"/>
      <c r="I28" s="110"/>
      <c r="J28" s="27">
        <f t="shared" si="0"/>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5"/>
        <v>0</v>
      </c>
      <c r="AU28" s="145">
        <f t="shared" si="6"/>
        <v>0</v>
      </c>
      <c r="AV28" s="113"/>
    </row>
    <row r="29" spans="1:48" ht="19.75" customHeight="1">
      <c r="A29" s="107">
        <f t="shared" si="7"/>
        <v>23</v>
      </c>
      <c r="B29" s="107">
        <f t="shared" si="7"/>
        <v>23</v>
      </c>
      <c r="C29" s="108"/>
      <c r="D29" s="109"/>
      <c r="E29" s="97"/>
      <c r="F29" s="97"/>
      <c r="G29" s="106"/>
      <c r="H29" s="98"/>
      <c r="I29" s="110"/>
      <c r="J29" s="27">
        <f t="shared" si="0"/>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5"/>
        <v>0</v>
      </c>
      <c r="AU29" s="145">
        <f t="shared" si="6"/>
        <v>0</v>
      </c>
      <c r="AV29" s="113"/>
    </row>
    <row r="30" spans="1:48" ht="19.5" customHeight="1" thickBot="1">
      <c r="A30" s="107">
        <f t="shared" si="7"/>
        <v>24</v>
      </c>
      <c r="B30" s="107">
        <f t="shared" si="7"/>
        <v>24</v>
      </c>
      <c r="C30" s="108"/>
      <c r="D30" s="109"/>
      <c r="E30" s="97"/>
      <c r="F30" s="97"/>
      <c r="G30" s="106"/>
      <c r="H30" s="98"/>
      <c r="I30" s="114"/>
      <c r="J30" s="27">
        <f t="shared" si="0"/>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4">
        <f t="shared" si="5"/>
        <v>0</v>
      </c>
      <c r="AU30" s="145">
        <f t="shared" si="6"/>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74">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110</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ht="20.25" customHeight="1">
      <c r="O39" s="137"/>
    </row>
    <row r="40" spans="1:48" ht="20.25" customHeight="1"/>
    <row r="41" spans="1:48" ht="20.25" customHeight="1"/>
    <row r="42" spans="1:48" ht="20.25" customHeight="1">
      <c r="L42" s="198" t="s">
        <v>111</v>
      </c>
      <c r="M42"/>
      <c r="N42"/>
      <c r="O42"/>
      <c r="P42"/>
      <c r="Q42"/>
      <c r="R42"/>
      <c r="S42"/>
    </row>
    <row r="43" spans="1:48" ht="20.25" customHeight="1">
      <c r="L43"/>
      <c r="M43"/>
      <c r="N43"/>
      <c r="O43"/>
      <c r="P43"/>
      <c r="Q43"/>
      <c r="R43"/>
      <c r="S43"/>
    </row>
    <row r="44" spans="1:48" ht="20.25" customHeight="1">
      <c r="L44" s="199" t="s">
        <v>112</v>
      </c>
      <c r="M44"/>
      <c r="N44"/>
      <c r="O44"/>
      <c r="P44"/>
      <c r="Q44"/>
      <c r="R44"/>
      <c r="S44"/>
    </row>
    <row r="45" spans="1:48" ht="20.25" customHeight="1">
      <c r="L45"/>
      <c r="M45" s="200" t="s">
        <v>113</v>
      </c>
      <c r="N45"/>
      <c r="O45"/>
      <c r="P45"/>
      <c r="Q45"/>
      <c r="R45"/>
      <c r="S45"/>
    </row>
    <row r="46" spans="1:48" ht="20.25" customHeight="1">
      <c r="L46"/>
      <c r="M46"/>
      <c r="N46"/>
      <c r="O46"/>
      <c r="P46"/>
      <c r="Q46"/>
      <c r="R46"/>
      <c r="S46"/>
    </row>
    <row r="47" spans="1:48" ht="20.25" customHeight="1">
      <c r="L47" s="199" t="s">
        <v>114</v>
      </c>
      <c r="M47"/>
      <c r="N47"/>
      <c r="O47"/>
      <c r="P47"/>
      <c r="Q47"/>
      <c r="R47"/>
      <c r="S47"/>
    </row>
    <row r="48" spans="1:48" ht="20.25" customHeight="1">
      <c r="L48"/>
      <c r="M48" s="199" t="s">
        <v>115</v>
      </c>
      <c r="N48"/>
      <c r="O48"/>
      <c r="P48"/>
      <c r="Q48"/>
      <c r="R48"/>
      <c r="S48"/>
    </row>
    <row r="49" spans="12:19" ht="20.25" customHeight="1">
      <c r="L49"/>
      <c r="M49" s="199" t="s">
        <v>116</v>
      </c>
      <c r="N49" s="199" t="s">
        <v>117</v>
      </c>
      <c r="O49"/>
      <c r="P49"/>
      <c r="Q49"/>
      <c r="R49"/>
      <c r="S49"/>
    </row>
    <row r="50" spans="12:19" ht="20.25" customHeight="1">
      <c r="L50"/>
      <c r="M50" s="199" t="s">
        <v>118</v>
      </c>
      <c r="N50" s="200" t="s">
        <v>117</v>
      </c>
      <c r="O50" s="199" t="s">
        <v>119</v>
      </c>
      <c r="P50"/>
      <c r="Q50"/>
      <c r="R50"/>
      <c r="S50"/>
    </row>
    <row r="51" spans="12:19" ht="20.25" customHeight="1">
      <c r="L51"/>
      <c r="M51"/>
      <c r="N51"/>
      <c r="O51"/>
      <c r="P51"/>
      <c r="Q51"/>
      <c r="R51"/>
      <c r="S51"/>
    </row>
    <row r="52" spans="12:19" ht="20.25" customHeight="1">
      <c r="L52" s="199" t="s">
        <v>120</v>
      </c>
      <c r="M52"/>
      <c r="N52"/>
      <c r="O52"/>
      <c r="P52"/>
      <c r="Q52"/>
      <c r="R52"/>
      <c r="S52"/>
    </row>
    <row r="53" spans="12:19" ht="20.25" customHeight="1">
      <c r="L53"/>
      <c r="M53"/>
      <c r="N53"/>
      <c r="O53"/>
      <c r="P53"/>
      <c r="Q53"/>
      <c r="R53"/>
      <c r="S53"/>
    </row>
    <row r="54" spans="12:19" ht="20.25" customHeight="1">
      <c r="L54"/>
      <c r="M54"/>
      <c r="N54" s="201">
        <v>43831</v>
      </c>
      <c r="O54" s="202" t="s">
        <v>121</v>
      </c>
      <c r="P54" s="202" t="s">
        <v>122</v>
      </c>
      <c r="Q54" s="202" t="s">
        <v>123</v>
      </c>
      <c r="R54" s="201">
        <v>44196</v>
      </c>
      <c r="S54"/>
    </row>
    <row r="55" spans="12:19" ht="20.25" customHeight="1">
      <c r="L55"/>
      <c r="M55"/>
      <c r="N55" s="203" t="s">
        <v>124</v>
      </c>
      <c r="O55" s="203" t="s">
        <v>124</v>
      </c>
      <c r="P55" s="203" t="s">
        <v>124</v>
      </c>
      <c r="Q55" s="203" t="s">
        <v>124</v>
      </c>
      <c r="R55" s="203" t="s">
        <v>124</v>
      </c>
      <c r="S55"/>
    </row>
    <row r="56" spans="12:19" ht="20.25" customHeight="1">
      <c r="L56" s="199" t="s">
        <v>125</v>
      </c>
      <c r="M56"/>
      <c r="N56" s="204"/>
      <c r="O56" s="204"/>
      <c r="P56" s="204"/>
      <c r="Q56" s="204"/>
      <c r="R56" s="204"/>
      <c r="S56"/>
    </row>
    <row r="57" spans="12:19" ht="20.25" customHeight="1">
      <c r="L57" s="199" t="s">
        <v>126</v>
      </c>
      <c r="M57"/>
      <c r="N57" s="205">
        <v>0</v>
      </c>
      <c r="O57" s="205"/>
      <c r="P57" s="205"/>
      <c r="Q57" s="205">
        <v>0</v>
      </c>
      <c r="R57" s="205">
        <f>N57+O57-P57-Q57</f>
        <v>0</v>
      </c>
      <c r="S57"/>
    </row>
    <row r="58" spans="12:19" ht="20.25" customHeight="1">
      <c r="L58"/>
      <c r="M58"/>
      <c r="N58" s="206">
        <f>SUM(N56:N57)</f>
        <v>0</v>
      </c>
      <c r="O58" s="206">
        <f t="shared" ref="O58:R58" si="11">SUM(O56:O57)</f>
        <v>0</v>
      </c>
      <c r="P58" s="207">
        <f t="shared" si="11"/>
        <v>0</v>
      </c>
      <c r="Q58" s="206">
        <f t="shared" si="11"/>
        <v>0</v>
      </c>
      <c r="R58" s="206">
        <f t="shared" si="11"/>
        <v>0</v>
      </c>
      <c r="S58"/>
    </row>
    <row r="59" spans="12:19" ht="20.25" customHeight="1">
      <c r="L59" s="199" t="s">
        <v>127</v>
      </c>
      <c r="M59"/>
      <c r="N59" s="204"/>
      <c r="O59" s="204"/>
      <c r="P59" s="204"/>
      <c r="Q59" s="204"/>
      <c r="R59" s="204"/>
      <c r="S59"/>
    </row>
    <row r="60" spans="12:19" ht="20.25" customHeight="1">
      <c r="L60" s="199" t="s">
        <v>128</v>
      </c>
      <c r="M60"/>
      <c r="N60" s="204"/>
      <c r="O60" s="204"/>
      <c r="P60" s="204"/>
      <c r="Q60" s="204"/>
      <c r="R60" s="204"/>
      <c r="S60"/>
    </row>
    <row r="61" spans="12:19" ht="20.25" customHeight="1">
      <c r="L61" s="199" t="s">
        <v>129</v>
      </c>
      <c r="M61"/>
      <c r="N61" s="204">
        <v>0</v>
      </c>
      <c r="O61" s="204"/>
      <c r="P61" s="204"/>
      <c r="Q61" s="204">
        <v>0</v>
      </c>
      <c r="R61" s="204">
        <f>N61+O61-P61-Q61</f>
        <v>0</v>
      </c>
      <c r="S61"/>
    </row>
    <row r="62" spans="12:19" ht="20.25" customHeight="1">
      <c r="L62" s="199" t="s">
        <v>130</v>
      </c>
      <c r="M62"/>
      <c r="N62" s="204"/>
      <c r="O62" s="204"/>
      <c r="P62" s="204"/>
      <c r="Q62" s="204"/>
      <c r="R62" s="204"/>
      <c r="S62"/>
    </row>
    <row r="63" spans="12:19" ht="20.25" customHeight="1">
      <c r="L63" s="199" t="s">
        <v>131</v>
      </c>
      <c r="M63"/>
      <c r="N63" s="205"/>
      <c r="O63" s="205"/>
      <c r="P63" s="205"/>
      <c r="Q63" s="205"/>
      <c r="R63" s="205"/>
      <c r="S63"/>
    </row>
    <row r="64" spans="12:19" ht="20.25" customHeight="1">
      <c r="L64"/>
      <c r="M64"/>
      <c r="N64" s="206">
        <f>SUM(N59:N63)</f>
        <v>0</v>
      </c>
      <c r="O64" s="206">
        <f t="shared" ref="O64:R64" si="12">SUM(O59:O63)</f>
        <v>0</v>
      </c>
      <c r="P64" s="207">
        <f t="shared" si="12"/>
        <v>0</v>
      </c>
      <c r="Q64" s="206">
        <f t="shared" si="12"/>
        <v>0</v>
      </c>
      <c r="R64" s="206">
        <f t="shared" si="12"/>
        <v>0</v>
      </c>
      <c r="S64"/>
    </row>
    <row r="65" spans="12:19" ht="20.25" customHeight="1">
      <c r="L65"/>
      <c r="M65"/>
      <c r="N65" s="204"/>
      <c r="O65" s="204"/>
      <c r="P65" s="204"/>
      <c r="Q65" s="204"/>
      <c r="R65" s="204"/>
      <c r="S65"/>
    </row>
    <row r="66" spans="12:19" ht="20.25" customHeight="1">
      <c r="L66" s="199" t="s">
        <v>132</v>
      </c>
      <c r="M66"/>
      <c r="N66" s="204"/>
      <c r="O66" s="204"/>
      <c r="P66" s="204"/>
      <c r="Q66" s="204"/>
      <c r="R66" s="204"/>
      <c r="S66"/>
    </row>
    <row r="67" spans="12:19" ht="20.25" customHeight="1">
      <c r="L67"/>
      <c r="M67" s="199" t="s">
        <v>133</v>
      </c>
      <c r="N67" s="204"/>
      <c r="O67" s="204"/>
      <c r="P67" s="204"/>
      <c r="Q67" s="204"/>
      <c r="R67" s="204"/>
      <c r="S67"/>
    </row>
    <row r="68" spans="12:19" ht="20.25" customHeight="1">
      <c r="L68"/>
      <c r="M68" s="199" t="s">
        <v>134</v>
      </c>
      <c r="N68" s="208">
        <v>0.3</v>
      </c>
      <c r="O68" s="209">
        <f>O67*N68</f>
        <v>0</v>
      </c>
      <c r="P68" s="204"/>
      <c r="Q68" s="204"/>
      <c r="R68" s="204"/>
      <c r="S68"/>
    </row>
    <row r="69" spans="12:19" ht="20.25" customHeight="1">
      <c r="L69"/>
      <c r="M69"/>
      <c r="N69"/>
      <c r="O69"/>
      <c r="P69" s="204"/>
      <c r="Q69" s="204"/>
      <c r="R69" s="204"/>
      <c r="S69"/>
    </row>
    <row r="70" spans="12:19" ht="20.25" customHeight="1">
      <c r="L70" s="199" t="s">
        <v>135</v>
      </c>
      <c r="M70"/>
      <c r="N70" s="204"/>
      <c r="O70" s="204"/>
      <c r="P70" s="204"/>
      <c r="Q70" s="204"/>
      <c r="R70" s="204"/>
      <c r="S70"/>
    </row>
    <row r="71" spans="12:19" ht="20.25" customHeight="1">
      <c r="L71"/>
      <c r="M71" s="199" t="s">
        <v>136</v>
      </c>
      <c r="N71" s="204"/>
      <c r="O71" s="204"/>
      <c r="P71" s="204"/>
      <c r="Q71" s="204"/>
      <c r="R71" s="204"/>
      <c r="S71"/>
    </row>
    <row r="72" spans="12:19" ht="20.25" customHeight="1">
      <c r="L72"/>
      <c r="M72" s="199" t="s">
        <v>137</v>
      </c>
      <c r="N72" s="204"/>
      <c r="O72" s="209">
        <f>O71*0.3</f>
        <v>0</v>
      </c>
      <c r="P72" s="204"/>
      <c r="Q72" s="204"/>
      <c r="R72" s="204"/>
      <c r="S72"/>
    </row>
    <row r="73" spans="12:19" ht="20.25" customHeight="1">
      <c r="L73"/>
      <c r="M73"/>
      <c r="N73" s="204"/>
      <c r="O73" s="204"/>
      <c r="P73" s="204"/>
      <c r="Q73" s="204"/>
      <c r="R73" s="204"/>
      <c r="S73"/>
    </row>
    <row r="74" spans="12:19" ht="20.25" customHeight="1">
      <c r="N74" s="173"/>
      <c r="O74" s="173"/>
      <c r="P74" s="173"/>
      <c r="Q74" s="173"/>
      <c r="R74" s="173"/>
    </row>
    <row r="75" spans="12:19" ht="20.25" customHeight="1">
      <c r="N75" s="173"/>
      <c r="O75" s="173"/>
      <c r="P75" s="173"/>
      <c r="Q75" s="173"/>
      <c r="R75" s="173"/>
    </row>
    <row r="76" spans="12:19" ht="20.25" customHeight="1">
      <c r="N76" s="173"/>
      <c r="O76" s="173"/>
      <c r="P76" s="173"/>
      <c r="Q76" s="173"/>
      <c r="R76" s="173"/>
    </row>
    <row r="77" spans="12:19" ht="20.25" customHeight="1">
      <c r="N77" s="173"/>
      <c r="O77" s="173"/>
      <c r="P77" s="173"/>
      <c r="Q77" s="173"/>
      <c r="R77" s="173"/>
    </row>
    <row r="78" spans="12:19" ht="20.25" customHeight="1">
      <c r="N78" s="173"/>
      <c r="O78" s="173"/>
      <c r="P78" s="173"/>
      <c r="Q78" s="173"/>
      <c r="R78" s="173"/>
    </row>
    <row r="79" spans="12:19" ht="20.25" customHeight="1">
      <c r="N79" s="173"/>
      <c r="O79" s="173"/>
      <c r="P79" s="173"/>
      <c r="Q79" s="173"/>
      <c r="R79" s="173"/>
    </row>
    <row r="80" spans="12:19"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29"/>
  <sheetViews>
    <sheetView zoomScale="85" zoomScaleNormal="85" workbookViewId="0">
      <pane xSplit="1" ySplit="6" topLeftCell="B7" activePane="bottomRight" state="frozen"/>
      <selection pane="topRight" activeCell="E1" sqref="E1"/>
      <selection pane="bottomLeft" activeCell="A7" sqref="A7"/>
      <selection pane="bottomRight" activeCell="E22" sqref="E22"/>
    </sheetView>
  </sheetViews>
  <sheetFormatPr baseColWidth="10" defaultColWidth="11.5" defaultRowHeight="13"/>
  <cols>
    <col min="1" max="1" width="21.83203125" customWidth="1"/>
    <col min="2" max="2" width="16.1640625" customWidth="1"/>
    <col min="3" max="4" width="15.6640625" customWidth="1"/>
    <col min="5" max="5" width="17.5" customWidth="1"/>
    <col min="6" max="8" width="17.1640625" customWidth="1"/>
    <col min="9" max="9" width="14.83203125" customWidth="1"/>
    <col min="10" max="11" width="13.33203125" customWidth="1"/>
    <col min="12" max="12" width="14.5" customWidth="1"/>
    <col min="13" max="13" width="13.33203125" customWidth="1"/>
    <col min="14" max="14" width="13.6640625" customWidth="1"/>
    <col min="15" max="15" width="17.5" customWidth="1"/>
    <col min="16" max="16" width="18.33203125" customWidth="1"/>
    <col min="17" max="17" width="12.33203125" customWidth="1"/>
    <col min="18" max="18" width="14" customWidth="1"/>
    <col min="19" max="19" width="15.1640625" customWidth="1"/>
    <col min="20" max="20" width="13.33203125" customWidth="1"/>
    <col min="21" max="21" width="13.83203125" customWidth="1"/>
    <col min="22" max="22" width="14.33203125" customWidth="1"/>
    <col min="23" max="23" width="13.33203125" customWidth="1"/>
    <col min="24" max="25" width="13.83203125" customWidth="1"/>
    <col min="26" max="26" width="15.5" customWidth="1"/>
    <col min="27" max="28" width="13.33203125" customWidth="1"/>
    <col min="29" max="29" width="15.5" customWidth="1"/>
    <col min="30" max="30" width="16.5" customWidth="1"/>
    <col min="31" max="31" width="16.83203125" customWidth="1"/>
    <col min="33" max="33" width="13" customWidth="1"/>
    <col min="34" max="34" width="15.1640625" customWidth="1"/>
    <col min="35" max="35" width="16.83203125" customWidth="1"/>
    <col min="36" max="36" width="13.33203125" customWidth="1"/>
    <col min="37" max="37" width="14" customWidth="1"/>
    <col min="38" max="38" width="12" customWidth="1"/>
    <col min="39" max="39" width="12.6640625" customWidth="1"/>
    <col min="40" max="40" width="12.33203125" customWidth="1"/>
    <col min="41" max="41" width="10.1640625" customWidth="1"/>
    <col min="43" max="43" width="15.5" customWidth="1"/>
    <col min="44" max="44" width="16.6640625" customWidth="1"/>
    <col min="45" max="45" width="22.1640625" customWidth="1"/>
  </cols>
  <sheetData>
    <row r="1" spans="1:45" ht="15.75" customHeight="1">
      <c r="A1" s="239" t="s">
        <v>138</v>
      </c>
      <c r="B1" s="239"/>
      <c r="C1" s="239"/>
      <c r="D1" s="239"/>
      <c r="E1" s="239"/>
      <c r="F1" s="239"/>
      <c r="G1" s="239"/>
      <c r="H1" s="239"/>
      <c r="I1" s="239"/>
      <c r="J1" s="239"/>
    </row>
    <row r="2" spans="1:45" ht="26.25" customHeight="1">
      <c r="A2" s="239"/>
      <c r="B2" s="239"/>
      <c r="C2" s="239"/>
      <c r="D2" s="239"/>
      <c r="E2" s="239"/>
      <c r="F2" s="239"/>
      <c r="G2" s="239"/>
      <c r="H2" s="239"/>
      <c r="I2" s="239"/>
      <c r="J2" s="239"/>
    </row>
    <row r="3" spans="1:45" ht="14.2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45" ht="16.5" customHeight="1" thickBot="1">
      <c r="A4" s="21" t="s">
        <v>139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45" ht="36.75" customHeight="1" thickBot="1">
      <c r="A5" s="57" t="s">
        <v>140</v>
      </c>
      <c r="B5" s="256" t="s">
        <v>12</v>
      </c>
      <c r="C5" s="256"/>
      <c r="D5" s="256"/>
      <c r="E5" s="256"/>
      <c r="F5" s="257"/>
      <c r="G5" s="256"/>
      <c r="H5" s="256"/>
      <c r="I5" s="256"/>
      <c r="J5" s="256"/>
      <c r="K5" s="258"/>
      <c r="L5" s="24"/>
      <c r="M5" s="256" t="s">
        <v>14</v>
      </c>
      <c r="N5" s="256"/>
      <c r="O5" s="256"/>
      <c r="P5" s="62" t="s">
        <v>15</v>
      </c>
      <c r="Q5" s="259" t="s">
        <v>141</v>
      </c>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67" t="s">
        <v>13</v>
      </c>
      <c r="AR5" s="268"/>
      <c r="AS5" s="2"/>
    </row>
    <row r="6" spans="1:45" s="1" customFormat="1" ht="65.25" customHeight="1" thickBot="1">
      <c r="A6" s="58"/>
      <c r="B6" s="4" t="s">
        <v>142</v>
      </c>
      <c r="C6" s="4" t="s">
        <v>143</v>
      </c>
      <c r="D6" s="75" t="s">
        <v>144</v>
      </c>
      <c r="E6" s="13" t="s">
        <v>145</v>
      </c>
      <c r="F6" s="51" t="s">
        <v>146</v>
      </c>
      <c r="G6" s="3" t="s">
        <v>147</v>
      </c>
      <c r="H6" s="218" t="s">
        <v>148</v>
      </c>
      <c r="I6" s="3" t="s">
        <v>149</v>
      </c>
      <c r="J6" s="4" t="s">
        <v>150</v>
      </c>
      <c r="K6" s="5" t="s">
        <v>151</v>
      </c>
      <c r="L6" s="13" t="s">
        <v>30</v>
      </c>
      <c r="M6" s="3" t="s">
        <v>31</v>
      </c>
      <c r="N6" s="3" t="s">
        <v>32</v>
      </c>
      <c r="O6" s="52" t="s">
        <v>108</v>
      </c>
      <c r="P6" s="50"/>
      <c r="Q6" s="8" t="s">
        <v>34</v>
      </c>
      <c r="R6" s="10" t="s">
        <v>35</v>
      </c>
      <c r="S6" s="10" t="s">
        <v>36</v>
      </c>
      <c r="T6" s="10" t="s">
        <v>37</v>
      </c>
      <c r="U6" s="10" t="s">
        <v>38</v>
      </c>
      <c r="V6" s="10" t="s">
        <v>39</v>
      </c>
      <c r="W6" s="10" t="s">
        <v>40</v>
      </c>
      <c r="X6" s="10" t="s">
        <v>41</v>
      </c>
      <c r="Y6" s="10" t="s">
        <v>42</v>
      </c>
      <c r="Z6" s="10" t="s">
        <v>43</v>
      </c>
      <c r="AA6" s="10" t="s">
        <v>44</v>
      </c>
      <c r="AB6" s="10" t="s">
        <v>45</v>
      </c>
      <c r="AC6" s="10" t="s">
        <v>46</v>
      </c>
      <c r="AD6" s="10" t="s">
        <v>47</v>
      </c>
      <c r="AE6" s="10" t="s">
        <v>48</v>
      </c>
      <c r="AF6" s="10" t="s">
        <v>49</v>
      </c>
      <c r="AG6" s="10" t="s">
        <v>50</v>
      </c>
      <c r="AH6" s="14" t="s">
        <v>109</v>
      </c>
      <c r="AI6" s="10" t="s">
        <v>52</v>
      </c>
      <c r="AJ6" s="10" t="s">
        <v>53</v>
      </c>
      <c r="AK6" s="10" t="s">
        <v>54</v>
      </c>
      <c r="AL6" s="10" t="s">
        <v>55</v>
      </c>
      <c r="AM6" s="10" t="s">
        <v>56</v>
      </c>
      <c r="AN6" s="10" t="s">
        <v>57</v>
      </c>
      <c r="AO6" s="10" t="s">
        <v>152</v>
      </c>
      <c r="AP6" s="14" t="s">
        <v>59</v>
      </c>
      <c r="AQ6" s="15" t="s">
        <v>153</v>
      </c>
      <c r="AR6" s="12" t="s">
        <v>154</v>
      </c>
      <c r="AS6" s="6" t="s">
        <v>62</v>
      </c>
    </row>
    <row r="7" spans="1:45" ht="19.75" customHeight="1">
      <c r="A7" s="59" t="s">
        <v>10</v>
      </c>
      <c r="B7" s="27">
        <f>Januar!E31</f>
        <v>0</v>
      </c>
      <c r="C7" s="27">
        <f>Januar!F31</f>
        <v>0</v>
      </c>
      <c r="D7" s="27">
        <v>0</v>
      </c>
      <c r="E7" s="27">
        <f>Januar!H31</f>
        <v>0</v>
      </c>
      <c r="F7" s="140">
        <f>B7/1.19</f>
        <v>0</v>
      </c>
      <c r="G7" s="27">
        <f>Januar!K31</f>
        <v>0</v>
      </c>
      <c r="H7" s="219">
        <f t="shared" ref="H7:H18" si="0">C7/1.19</f>
        <v>0</v>
      </c>
      <c r="I7" s="220">
        <f t="shared" ref="I7:I18" si="1">D7/1.19</f>
        <v>0</v>
      </c>
      <c r="J7" s="220">
        <f>Januar!L31</f>
        <v>0</v>
      </c>
      <c r="K7" s="141">
        <f>Januar!M31</f>
        <v>0</v>
      </c>
      <c r="L7" s="28">
        <f>Januar!N31</f>
        <v>0</v>
      </c>
      <c r="M7" s="28">
        <f>Januar!O31</f>
        <v>0</v>
      </c>
      <c r="N7" s="28">
        <f>Januar!P31</f>
        <v>0</v>
      </c>
      <c r="O7" s="28">
        <f>Januar!Q31</f>
        <v>0</v>
      </c>
      <c r="P7" s="30">
        <f>Januar!R31</f>
        <v>0</v>
      </c>
      <c r="Q7" s="27">
        <f>Januar!T31</f>
        <v>0</v>
      </c>
      <c r="R7" s="27">
        <f>Januar!U31</f>
        <v>0</v>
      </c>
      <c r="S7" s="27">
        <f>Januar!V31</f>
        <v>0</v>
      </c>
      <c r="T7" s="27">
        <f>Januar!W31</f>
        <v>0</v>
      </c>
      <c r="U7" s="27">
        <f>Januar!X31</f>
        <v>0</v>
      </c>
      <c r="V7" s="27">
        <f>Januar!Y31</f>
        <v>0</v>
      </c>
      <c r="W7" s="27">
        <f>Januar!Z31</f>
        <v>0</v>
      </c>
      <c r="X7" s="27">
        <f>Januar!AA31</f>
        <v>0</v>
      </c>
      <c r="Y7" s="27">
        <f>Januar!AB31</f>
        <v>0</v>
      </c>
      <c r="Z7" s="27">
        <f>Januar!AC31</f>
        <v>0</v>
      </c>
      <c r="AA7" s="27">
        <f>Januar!AD31</f>
        <v>0</v>
      </c>
      <c r="AB7" s="27">
        <f>Januar!AE31</f>
        <v>0</v>
      </c>
      <c r="AC7" s="27">
        <f>Januar!AF31</f>
        <v>0</v>
      </c>
      <c r="AD7" s="27">
        <f>Januar!AG31</f>
        <v>0</v>
      </c>
      <c r="AE7" s="27">
        <f>Januar!AH31</f>
        <v>0</v>
      </c>
      <c r="AF7" s="27">
        <f>Januar!AI31</f>
        <v>0</v>
      </c>
      <c r="AG7" s="27">
        <f>Januar!AJ31</f>
        <v>0</v>
      </c>
      <c r="AH7" s="27">
        <f>Januar!AK31</f>
        <v>0</v>
      </c>
      <c r="AI7" s="27">
        <f>Januar!AL31</f>
        <v>0</v>
      </c>
      <c r="AJ7" s="27">
        <f>Januar!AM31</f>
        <v>0</v>
      </c>
      <c r="AK7" s="27">
        <f>Januar!AN31</f>
        <v>0</v>
      </c>
      <c r="AL7" s="27">
        <f>Januar!AO31</f>
        <v>0</v>
      </c>
      <c r="AM7" s="27">
        <f>Januar!AP31</f>
        <v>0</v>
      </c>
      <c r="AN7" s="27">
        <f>Januar!AQ31</f>
        <v>0</v>
      </c>
      <c r="AO7" s="27">
        <f>Januar!AR31</f>
        <v>0</v>
      </c>
      <c r="AP7" s="27">
        <f>Januar!AS31</f>
        <v>0</v>
      </c>
      <c r="AQ7" s="229">
        <f>Januar!AT31</f>
        <v>0</v>
      </c>
      <c r="AR7" s="231">
        <f>Januar!AU31</f>
        <v>0</v>
      </c>
      <c r="AS7" s="30">
        <f>Januar!AV31</f>
        <v>0</v>
      </c>
    </row>
    <row r="8" spans="1:45" ht="19.75" customHeight="1">
      <c r="A8" s="60" t="s">
        <v>72</v>
      </c>
      <c r="B8" s="27">
        <f>Februar!E31</f>
        <v>0</v>
      </c>
      <c r="C8" s="27">
        <f>Februar!F31</f>
        <v>0</v>
      </c>
      <c r="D8" s="27">
        <f>Februar!G31</f>
        <v>0</v>
      </c>
      <c r="E8" s="25">
        <f>Februar!H31</f>
        <v>0</v>
      </c>
      <c r="F8" s="28">
        <f t="shared" ref="F8:F18" si="2">B8/1.19</f>
        <v>0</v>
      </c>
      <c r="G8" s="27">
        <f>Februar!K31</f>
        <v>0</v>
      </c>
      <c r="H8" s="27">
        <f t="shared" si="0"/>
        <v>0</v>
      </c>
      <c r="I8" s="27">
        <f t="shared" si="1"/>
        <v>0</v>
      </c>
      <c r="J8" s="222">
        <f>Februar!L31</f>
        <v>0</v>
      </c>
      <c r="K8" s="26">
        <f>Februar!M31</f>
        <v>0</v>
      </c>
      <c r="L8" s="28">
        <f>Februar!N31</f>
        <v>0</v>
      </c>
      <c r="M8" s="27">
        <f>Februar!O31</f>
        <v>0</v>
      </c>
      <c r="N8" s="27">
        <f>Februar!P31</f>
        <v>0</v>
      </c>
      <c r="O8" s="26">
        <f>Februar!Q31</f>
        <v>0</v>
      </c>
      <c r="P8" s="31">
        <f>Februar!R31</f>
        <v>0</v>
      </c>
      <c r="Q8" s="27">
        <f>Februar!T31</f>
        <v>0</v>
      </c>
      <c r="R8" s="27">
        <f>Februar!U31</f>
        <v>0</v>
      </c>
      <c r="S8" s="27">
        <f>Februar!V31</f>
        <v>0</v>
      </c>
      <c r="T8" s="27">
        <f>Februar!W31</f>
        <v>0</v>
      </c>
      <c r="U8" s="27">
        <f>Februar!X31</f>
        <v>0</v>
      </c>
      <c r="V8" s="27">
        <f>Februar!Y31</f>
        <v>0</v>
      </c>
      <c r="W8" s="27">
        <f>Februar!Z31</f>
        <v>0</v>
      </c>
      <c r="X8" s="27">
        <f>Februar!AA31</f>
        <v>0</v>
      </c>
      <c r="Y8" s="27">
        <f>Februar!AB31</f>
        <v>0</v>
      </c>
      <c r="Z8" s="27">
        <f>Februar!AC31</f>
        <v>0</v>
      </c>
      <c r="AA8" s="27">
        <f>Februar!AD31</f>
        <v>0</v>
      </c>
      <c r="AB8" s="27">
        <f>Februar!AE31</f>
        <v>0</v>
      </c>
      <c r="AC8" s="27">
        <f>Februar!AF31</f>
        <v>0</v>
      </c>
      <c r="AD8" s="27">
        <f>Februar!AG31</f>
        <v>0</v>
      </c>
      <c r="AE8" s="27">
        <f>Februar!AH31</f>
        <v>0</v>
      </c>
      <c r="AF8" s="27">
        <f>Februar!AI31</f>
        <v>0</v>
      </c>
      <c r="AG8" s="27">
        <f>Februar!AJ31</f>
        <v>0</v>
      </c>
      <c r="AH8" s="27">
        <f>Februar!AK31</f>
        <v>0</v>
      </c>
      <c r="AI8" s="27">
        <f>Februar!AL31</f>
        <v>0</v>
      </c>
      <c r="AJ8" s="27">
        <f>Februar!AM31</f>
        <v>0</v>
      </c>
      <c r="AK8" s="27">
        <f>Februar!AN31</f>
        <v>0</v>
      </c>
      <c r="AL8" s="27">
        <f>Februar!AO31</f>
        <v>0</v>
      </c>
      <c r="AM8" s="27">
        <f>Februar!AP31</f>
        <v>0</v>
      </c>
      <c r="AN8" s="27">
        <f>Februar!AQ31</f>
        <v>0</v>
      </c>
      <c r="AO8" s="27">
        <f>Februar!AR31</f>
        <v>0</v>
      </c>
      <c r="AP8" s="229">
        <f>Februar!AS31</f>
        <v>0</v>
      </c>
      <c r="AQ8" s="234">
        <f>Februar!AT31</f>
        <v>0</v>
      </c>
      <c r="AR8" s="229">
        <f>Februar!AU31</f>
        <v>0</v>
      </c>
      <c r="AS8" s="31">
        <f>Februar!AV31</f>
        <v>0</v>
      </c>
    </row>
    <row r="9" spans="1:45" ht="19.75" customHeight="1">
      <c r="A9" s="60" t="s">
        <v>74</v>
      </c>
      <c r="B9" s="27">
        <f>März!E31</f>
        <v>0</v>
      </c>
      <c r="C9" s="27">
        <f>März!F31</f>
        <v>0</v>
      </c>
      <c r="D9" s="27">
        <f>März!G31</f>
        <v>0</v>
      </c>
      <c r="E9" s="25">
        <f>März!H31</f>
        <v>0</v>
      </c>
      <c r="F9" s="28">
        <f t="shared" si="2"/>
        <v>0</v>
      </c>
      <c r="G9" s="27">
        <f>März!K31</f>
        <v>0</v>
      </c>
      <c r="H9" s="27">
        <f t="shared" si="0"/>
        <v>0</v>
      </c>
      <c r="I9" s="27">
        <f t="shared" si="1"/>
        <v>0</v>
      </c>
      <c r="J9" s="222">
        <f>März!L31</f>
        <v>0</v>
      </c>
      <c r="K9" s="26">
        <f>März!M31</f>
        <v>0</v>
      </c>
      <c r="L9" s="28">
        <f>März!N31</f>
        <v>0</v>
      </c>
      <c r="M9" s="27">
        <f>März!O31</f>
        <v>0</v>
      </c>
      <c r="N9" s="27">
        <f>März!P31</f>
        <v>0</v>
      </c>
      <c r="O9" s="26">
        <f>März!Q31</f>
        <v>0</v>
      </c>
      <c r="P9" s="31">
        <f>März!R31</f>
        <v>0</v>
      </c>
      <c r="Q9" s="27">
        <f>März!T31</f>
        <v>0</v>
      </c>
      <c r="R9" s="27">
        <f>März!U31</f>
        <v>0</v>
      </c>
      <c r="S9" s="27">
        <f>März!V31</f>
        <v>0</v>
      </c>
      <c r="T9" s="27">
        <f>März!W31</f>
        <v>0</v>
      </c>
      <c r="U9" s="27">
        <f>März!X31</f>
        <v>0</v>
      </c>
      <c r="V9" s="27">
        <f>März!Y31</f>
        <v>0</v>
      </c>
      <c r="W9" s="27">
        <f>März!Z31</f>
        <v>0</v>
      </c>
      <c r="X9" s="27">
        <f>März!AA31</f>
        <v>0</v>
      </c>
      <c r="Y9" s="27">
        <f>März!AB31</f>
        <v>0</v>
      </c>
      <c r="Z9" s="27">
        <f>März!AC31</f>
        <v>0</v>
      </c>
      <c r="AA9" s="27">
        <f>März!AD31</f>
        <v>0</v>
      </c>
      <c r="AB9" s="27">
        <f>März!AE31</f>
        <v>0</v>
      </c>
      <c r="AC9" s="27">
        <f>März!AF31</f>
        <v>0</v>
      </c>
      <c r="AD9" s="27">
        <f>März!AG31</f>
        <v>0</v>
      </c>
      <c r="AE9" s="27">
        <f>März!AH31</f>
        <v>0</v>
      </c>
      <c r="AF9" s="27">
        <f>März!AI31</f>
        <v>0</v>
      </c>
      <c r="AG9" s="27">
        <f>März!AJ31</f>
        <v>0</v>
      </c>
      <c r="AH9" s="27">
        <f>März!AK31</f>
        <v>0</v>
      </c>
      <c r="AI9" s="27">
        <f>März!AL31</f>
        <v>0</v>
      </c>
      <c r="AJ9" s="27">
        <f>März!AM31</f>
        <v>0</v>
      </c>
      <c r="AK9" s="27">
        <f>März!AN31</f>
        <v>0</v>
      </c>
      <c r="AL9" s="27">
        <f>März!AO31</f>
        <v>0</v>
      </c>
      <c r="AM9" s="27">
        <f>März!AP31</f>
        <v>0</v>
      </c>
      <c r="AN9" s="27">
        <f>März!AQ31</f>
        <v>0</v>
      </c>
      <c r="AO9" s="27">
        <f>März!AR31</f>
        <v>0</v>
      </c>
      <c r="AP9" s="235">
        <f>März!AS31</f>
        <v>0</v>
      </c>
      <c r="AQ9" s="27">
        <f>März!AT31</f>
        <v>0</v>
      </c>
      <c r="AR9" s="222">
        <f>März!AU31</f>
        <v>0</v>
      </c>
      <c r="AS9" s="31">
        <f>März!AV31</f>
        <v>0</v>
      </c>
    </row>
    <row r="10" spans="1:45" ht="19.75" customHeight="1">
      <c r="A10" s="60" t="s">
        <v>79</v>
      </c>
      <c r="B10" s="27">
        <f>April!E31</f>
        <v>0</v>
      </c>
      <c r="C10" s="27">
        <f>April!F31</f>
        <v>0</v>
      </c>
      <c r="D10" s="27">
        <f>April!G31</f>
        <v>0</v>
      </c>
      <c r="E10" s="25">
        <f>April!H31</f>
        <v>0</v>
      </c>
      <c r="F10" s="28">
        <f t="shared" si="2"/>
        <v>0</v>
      </c>
      <c r="G10" s="27">
        <f>April!K31</f>
        <v>0</v>
      </c>
      <c r="H10" s="27">
        <f t="shared" si="0"/>
        <v>0</v>
      </c>
      <c r="I10" s="27">
        <f t="shared" si="1"/>
        <v>0</v>
      </c>
      <c r="J10" s="222">
        <f>April!L31</f>
        <v>0</v>
      </c>
      <c r="K10" s="26">
        <f>April!M31</f>
        <v>0</v>
      </c>
      <c r="L10" s="28">
        <f>April!N31</f>
        <v>0</v>
      </c>
      <c r="M10" s="27">
        <f>April!O31</f>
        <v>0</v>
      </c>
      <c r="N10" s="27">
        <f>April!P31</f>
        <v>0</v>
      </c>
      <c r="O10" s="26">
        <f>April!Q31</f>
        <v>0</v>
      </c>
      <c r="P10" s="31">
        <f>April!R31</f>
        <v>0</v>
      </c>
      <c r="Q10" s="27">
        <f>April!T31</f>
        <v>0</v>
      </c>
      <c r="R10" s="27">
        <f>April!U31</f>
        <v>0</v>
      </c>
      <c r="S10" s="27">
        <f>April!V31</f>
        <v>0</v>
      </c>
      <c r="T10" s="27">
        <f>April!W31</f>
        <v>0</v>
      </c>
      <c r="U10" s="27">
        <f>April!X31</f>
        <v>0</v>
      </c>
      <c r="V10" s="27">
        <f>April!Y31</f>
        <v>0</v>
      </c>
      <c r="W10" s="27">
        <f>April!Z31</f>
        <v>0</v>
      </c>
      <c r="X10" s="27">
        <f>April!AA31</f>
        <v>0</v>
      </c>
      <c r="Y10" s="27">
        <f>April!AB31</f>
        <v>0</v>
      </c>
      <c r="Z10" s="27">
        <f>April!AC31</f>
        <v>0</v>
      </c>
      <c r="AA10" s="27">
        <f>April!AD31</f>
        <v>0</v>
      </c>
      <c r="AB10" s="27">
        <f>April!AE31</f>
        <v>0</v>
      </c>
      <c r="AC10" s="27">
        <f>April!AF31</f>
        <v>0</v>
      </c>
      <c r="AD10" s="27">
        <f>April!AG31</f>
        <v>0</v>
      </c>
      <c r="AE10" s="27">
        <f>April!AH31</f>
        <v>0</v>
      </c>
      <c r="AF10" s="27">
        <f>April!AI31</f>
        <v>0</v>
      </c>
      <c r="AG10" s="27">
        <f>April!AJ31</f>
        <v>0</v>
      </c>
      <c r="AH10" s="27">
        <f>April!AK31</f>
        <v>0</v>
      </c>
      <c r="AI10" s="27">
        <f>April!AL31</f>
        <v>0</v>
      </c>
      <c r="AJ10" s="27">
        <f>April!AM31</f>
        <v>0</v>
      </c>
      <c r="AK10" s="27">
        <f>April!AN31</f>
        <v>0</v>
      </c>
      <c r="AL10" s="27">
        <f>April!AO31</f>
        <v>0</v>
      </c>
      <c r="AM10" s="27">
        <f>April!AP31</f>
        <v>0</v>
      </c>
      <c r="AN10" s="27">
        <f>April!AQ31</f>
        <v>0</v>
      </c>
      <c r="AO10" s="27">
        <f>April!AR31</f>
        <v>0</v>
      </c>
      <c r="AP10" s="236">
        <f>April!AS31</f>
        <v>0</v>
      </c>
      <c r="AQ10" s="27">
        <f>April!AT31</f>
        <v>0</v>
      </c>
      <c r="AR10" s="222">
        <f>April!AU31</f>
        <v>0</v>
      </c>
      <c r="AS10" s="31">
        <f>April!AV31</f>
        <v>0</v>
      </c>
    </row>
    <row r="11" spans="1:45" ht="19.75" customHeight="1">
      <c r="A11" s="60" t="s">
        <v>81</v>
      </c>
      <c r="B11" s="27">
        <f>Mai!E31</f>
        <v>0</v>
      </c>
      <c r="C11" s="27">
        <f>Mai!F31</f>
        <v>0</v>
      </c>
      <c r="D11" s="27">
        <f>Mai!G31</f>
        <v>0</v>
      </c>
      <c r="E11" s="25">
        <f>Mai!H31</f>
        <v>0</v>
      </c>
      <c r="F11" s="28">
        <f t="shared" si="2"/>
        <v>0</v>
      </c>
      <c r="G11" s="27">
        <f>Mai!K31</f>
        <v>0</v>
      </c>
      <c r="H11" s="27">
        <f t="shared" si="0"/>
        <v>0</v>
      </c>
      <c r="I11" s="27">
        <f t="shared" si="1"/>
        <v>0</v>
      </c>
      <c r="J11" s="222">
        <f>Mai!L31</f>
        <v>0</v>
      </c>
      <c r="K11" s="26">
        <f>Mai!M31</f>
        <v>0</v>
      </c>
      <c r="L11" s="28">
        <f>Mai!N31</f>
        <v>0</v>
      </c>
      <c r="M11" s="27">
        <f>Mai!O31</f>
        <v>0</v>
      </c>
      <c r="N11" s="27">
        <f>Mai!P31</f>
        <v>0</v>
      </c>
      <c r="O11" s="26">
        <f>Mai!Q31</f>
        <v>0</v>
      </c>
      <c r="P11" s="31">
        <f>Mai!R31</f>
        <v>0</v>
      </c>
      <c r="Q11" s="27">
        <f>Mai!T31</f>
        <v>0</v>
      </c>
      <c r="R11" s="27">
        <f>Mai!U31</f>
        <v>0</v>
      </c>
      <c r="S11" s="27">
        <f>Mai!V31</f>
        <v>0</v>
      </c>
      <c r="T11" s="27">
        <f>Mai!W31</f>
        <v>0</v>
      </c>
      <c r="U11" s="27">
        <f>Mai!X31</f>
        <v>0</v>
      </c>
      <c r="V11" s="27">
        <f>Mai!Y31</f>
        <v>0</v>
      </c>
      <c r="W11" s="27">
        <f>Mai!Z31</f>
        <v>0</v>
      </c>
      <c r="X11" s="27">
        <f>Mai!AA31</f>
        <v>0</v>
      </c>
      <c r="Y11" s="27">
        <f>Mai!AB31</f>
        <v>0</v>
      </c>
      <c r="Z11" s="27">
        <f>Mai!AC31</f>
        <v>0</v>
      </c>
      <c r="AA11" s="27">
        <f>Mai!AD31</f>
        <v>0</v>
      </c>
      <c r="AB11" s="27">
        <f>Mai!AE31</f>
        <v>0</v>
      </c>
      <c r="AC11" s="27">
        <f>Mai!AF31</f>
        <v>0</v>
      </c>
      <c r="AD11" s="27">
        <f>Mai!AG31</f>
        <v>0</v>
      </c>
      <c r="AE11" s="27">
        <f>Mai!AH31</f>
        <v>0</v>
      </c>
      <c r="AF11" s="27">
        <f>Mai!AI31</f>
        <v>0</v>
      </c>
      <c r="AG11" s="27">
        <f>Mai!AJ31</f>
        <v>0</v>
      </c>
      <c r="AH11" s="27">
        <f>Mai!AK31</f>
        <v>0</v>
      </c>
      <c r="AI11" s="27">
        <f>Mai!AL31</f>
        <v>0</v>
      </c>
      <c r="AJ11" s="27">
        <f>Mai!AM31</f>
        <v>0</v>
      </c>
      <c r="AK11" s="27">
        <f>Mai!AN31</f>
        <v>0</v>
      </c>
      <c r="AL11" s="27">
        <f>Mai!AO31</f>
        <v>0</v>
      </c>
      <c r="AM11" s="27">
        <f>Mai!AP31</f>
        <v>0</v>
      </c>
      <c r="AN11" s="27">
        <f>Mai!AQ31</f>
        <v>0</v>
      </c>
      <c r="AO11" s="27">
        <f>Mai!AR31</f>
        <v>0</v>
      </c>
      <c r="AP11" s="236">
        <f>Mai!AS31</f>
        <v>0</v>
      </c>
      <c r="AQ11" s="27">
        <f>Mai!AT31</f>
        <v>0</v>
      </c>
      <c r="AR11" s="222">
        <f>Mai!AU31</f>
        <v>0</v>
      </c>
      <c r="AS11" s="31">
        <f>Mai!AV31</f>
        <v>0</v>
      </c>
    </row>
    <row r="12" spans="1:45" ht="19.75" customHeight="1">
      <c r="A12" s="60" t="s">
        <v>83</v>
      </c>
      <c r="B12" s="27">
        <f>Juni!E31</f>
        <v>0</v>
      </c>
      <c r="C12" s="27">
        <f>Juni!F31</f>
        <v>0</v>
      </c>
      <c r="D12" s="27">
        <f>Juni!G31</f>
        <v>0</v>
      </c>
      <c r="E12" s="25">
        <f>Juni!H31</f>
        <v>0</v>
      </c>
      <c r="F12" s="28">
        <f t="shared" si="2"/>
        <v>0</v>
      </c>
      <c r="G12" s="27">
        <f>Juni!K31</f>
        <v>0</v>
      </c>
      <c r="H12" s="27">
        <f t="shared" si="0"/>
        <v>0</v>
      </c>
      <c r="I12" s="27">
        <f t="shared" si="1"/>
        <v>0</v>
      </c>
      <c r="J12" s="222">
        <f>Juni!L31</f>
        <v>0</v>
      </c>
      <c r="K12" s="26">
        <f>Juni!M31</f>
        <v>0</v>
      </c>
      <c r="L12" s="28">
        <f>Juni!N31</f>
        <v>0</v>
      </c>
      <c r="M12" s="27">
        <f>Juni!O31</f>
        <v>0</v>
      </c>
      <c r="N12" s="27">
        <f>Juni!P31</f>
        <v>0</v>
      </c>
      <c r="O12" s="26">
        <f>Juni!Q31</f>
        <v>0</v>
      </c>
      <c r="P12" s="31">
        <f>Juni!R31</f>
        <v>0</v>
      </c>
      <c r="Q12" s="27">
        <f>Juni!T31</f>
        <v>0</v>
      </c>
      <c r="R12" s="27">
        <f>Juni!U31</f>
        <v>0</v>
      </c>
      <c r="S12" s="27">
        <f>Juni!V31</f>
        <v>0</v>
      </c>
      <c r="T12" s="27">
        <f>Juni!W31</f>
        <v>0</v>
      </c>
      <c r="U12" s="27">
        <f>Juni!X31</f>
        <v>0</v>
      </c>
      <c r="V12" s="27">
        <f>Juni!Y31</f>
        <v>0</v>
      </c>
      <c r="W12" s="27">
        <f>Juni!Z31</f>
        <v>0</v>
      </c>
      <c r="X12" s="27">
        <f>Juni!AA31</f>
        <v>0</v>
      </c>
      <c r="Y12" s="27">
        <f>Juni!AB31</f>
        <v>0</v>
      </c>
      <c r="Z12" s="27">
        <f>Juni!AC31</f>
        <v>0</v>
      </c>
      <c r="AA12" s="27">
        <f>Juni!AD31</f>
        <v>0</v>
      </c>
      <c r="AB12" s="27">
        <f>Juni!AE31</f>
        <v>0</v>
      </c>
      <c r="AC12" s="27">
        <f>Juni!AF31</f>
        <v>0</v>
      </c>
      <c r="AD12" s="27">
        <f>Juni!AG31</f>
        <v>0</v>
      </c>
      <c r="AE12" s="27">
        <f>Juni!AH31</f>
        <v>0</v>
      </c>
      <c r="AF12" s="27">
        <f>Juni!AI31</f>
        <v>0</v>
      </c>
      <c r="AG12" s="27">
        <f>Juni!AJ31</f>
        <v>0</v>
      </c>
      <c r="AH12" s="27">
        <f>Juni!AK31</f>
        <v>0</v>
      </c>
      <c r="AI12" s="27">
        <f>Juni!AL31</f>
        <v>0</v>
      </c>
      <c r="AJ12" s="27">
        <f>Juni!AM31</f>
        <v>0</v>
      </c>
      <c r="AK12" s="27">
        <f>Juni!AN31</f>
        <v>0</v>
      </c>
      <c r="AL12" s="27">
        <f>Juni!AO31</f>
        <v>0</v>
      </c>
      <c r="AM12" s="27">
        <f>Juni!AP31</f>
        <v>0</v>
      </c>
      <c r="AN12" s="27">
        <f>Juni!AQ31</f>
        <v>0</v>
      </c>
      <c r="AO12" s="27">
        <f>Juni!AR31</f>
        <v>0</v>
      </c>
      <c r="AP12" s="236">
        <f>Juni!AS31</f>
        <v>0</v>
      </c>
      <c r="AQ12" s="27">
        <f>Juni!AT31</f>
        <v>0</v>
      </c>
      <c r="AR12" s="222">
        <f>Juni!AU31</f>
        <v>0</v>
      </c>
      <c r="AS12" s="31">
        <f>Juni!AV31</f>
        <v>0</v>
      </c>
    </row>
    <row r="13" spans="1:45" ht="19.75" customHeight="1">
      <c r="A13" s="60" t="s">
        <v>85</v>
      </c>
      <c r="B13" s="27">
        <f>Juli!E31</f>
        <v>0</v>
      </c>
      <c r="C13" s="27">
        <f>Juli!F31</f>
        <v>0</v>
      </c>
      <c r="D13" s="27">
        <f>Juli!G31</f>
        <v>0</v>
      </c>
      <c r="E13" s="25">
        <f>Juli!H31</f>
        <v>0</v>
      </c>
      <c r="F13" s="28">
        <f t="shared" si="2"/>
        <v>0</v>
      </c>
      <c r="G13" s="27">
        <f>Juli!K31</f>
        <v>0</v>
      </c>
      <c r="H13" s="27">
        <f t="shared" si="0"/>
        <v>0</v>
      </c>
      <c r="I13" s="27">
        <f t="shared" si="1"/>
        <v>0</v>
      </c>
      <c r="J13" s="222">
        <f>Juli!L31</f>
        <v>0</v>
      </c>
      <c r="K13" s="26">
        <f>Juli!M31</f>
        <v>0</v>
      </c>
      <c r="L13" s="28">
        <f>Juli!N31</f>
        <v>0</v>
      </c>
      <c r="M13" s="27">
        <f>Juli!O31</f>
        <v>0</v>
      </c>
      <c r="N13" s="27">
        <f>Juli!P31</f>
        <v>0</v>
      </c>
      <c r="O13" s="26">
        <f>Juli!Q31</f>
        <v>0</v>
      </c>
      <c r="P13" s="31">
        <f>Juli!R31</f>
        <v>0</v>
      </c>
      <c r="Q13" s="27">
        <f>Juli!T31</f>
        <v>0</v>
      </c>
      <c r="R13" s="27">
        <f>Juli!U31</f>
        <v>0</v>
      </c>
      <c r="S13" s="27">
        <f>Juli!V31</f>
        <v>0</v>
      </c>
      <c r="T13" s="27">
        <f>Juli!W31</f>
        <v>0</v>
      </c>
      <c r="U13" s="27">
        <f>Juli!X31</f>
        <v>0</v>
      </c>
      <c r="V13" s="27">
        <f>Juli!Y31</f>
        <v>0</v>
      </c>
      <c r="W13" s="27">
        <f>Juli!Z31</f>
        <v>0</v>
      </c>
      <c r="X13" s="27">
        <f>Juli!AA31</f>
        <v>0</v>
      </c>
      <c r="Y13" s="27">
        <f>Juli!AB31</f>
        <v>0</v>
      </c>
      <c r="Z13" s="27">
        <f>Juli!AC31</f>
        <v>0</v>
      </c>
      <c r="AA13" s="27">
        <f>Juli!AD31</f>
        <v>0</v>
      </c>
      <c r="AB13" s="27">
        <f>Juli!AE31</f>
        <v>0</v>
      </c>
      <c r="AC13" s="27">
        <f>Juli!AF31</f>
        <v>0</v>
      </c>
      <c r="AD13" s="27">
        <f>Juli!AG31</f>
        <v>0</v>
      </c>
      <c r="AE13" s="27">
        <f>Juli!AH31</f>
        <v>0</v>
      </c>
      <c r="AF13" s="27">
        <f>Juli!AI31</f>
        <v>0</v>
      </c>
      <c r="AG13" s="27">
        <f>Juli!AJ31</f>
        <v>0</v>
      </c>
      <c r="AH13" s="27">
        <f>Juli!AK31</f>
        <v>0</v>
      </c>
      <c r="AI13" s="27">
        <f>Juli!AL31</f>
        <v>0</v>
      </c>
      <c r="AJ13" s="27">
        <f>Juli!AM31</f>
        <v>0</v>
      </c>
      <c r="AK13" s="27">
        <f>Juli!AN31</f>
        <v>0</v>
      </c>
      <c r="AL13" s="27">
        <f>Juli!AO31</f>
        <v>0</v>
      </c>
      <c r="AM13" s="27">
        <f>Juli!AP31</f>
        <v>0</v>
      </c>
      <c r="AN13" s="27">
        <f>Juli!AQ31</f>
        <v>0</v>
      </c>
      <c r="AO13" s="27">
        <f>Juli!AR31</f>
        <v>0</v>
      </c>
      <c r="AP13" s="236">
        <f>Juli!AS31</f>
        <v>0</v>
      </c>
      <c r="AQ13" s="27">
        <f>Juli!AT31</f>
        <v>0</v>
      </c>
      <c r="AR13" s="222">
        <f>Juli!AU31</f>
        <v>0</v>
      </c>
      <c r="AS13" s="31">
        <f>Juli!AV31</f>
        <v>0</v>
      </c>
    </row>
    <row r="14" spans="1:45" ht="19.75" customHeight="1">
      <c r="A14" s="60" t="s">
        <v>98</v>
      </c>
      <c r="B14" s="27">
        <f>August!E31</f>
        <v>0</v>
      </c>
      <c r="C14" s="27">
        <f>August!F31</f>
        <v>0</v>
      </c>
      <c r="D14" s="27">
        <f>August!G31</f>
        <v>0</v>
      </c>
      <c r="E14" s="25">
        <f>August!H31</f>
        <v>0</v>
      </c>
      <c r="F14" s="28">
        <f t="shared" si="2"/>
        <v>0</v>
      </c>
      <c r="G14" s="27">
        <f>August!K31</f>
        <v>0</v>
      </c>
      <c r="H14" s="27">
        <f t="shared" si="0"/>
        <v>0</v>
      </c>
      <c r="I14" s="27">
        <f t="shared" si="1"/>
        <v>0</v>
      </c>
      <c r="J14" s="222">
        <f>August!L31</f>
        <v>0</v>
      </c>
      <c r="K14" s="26">
        <f>August!M31</f>
        <v>0</v>
      </c>
      <c r="L14" s="28">
        <f>August!N31</f>
        <v>0</v>
      </c>
      <c r="M14" s="27">
        <f>August!O31</f>
        <v>0</v>
      </c>
      <c r="N14" s="27">
        <f>August!P31</f>
        <v>0</v>
      </c>
      <c r="O14" s="26">
        <f>August!Q31</f>
        <v>0</v>
      </c>
      <c r="P14" s="31">
        <f>August!R31</f>
        <v>0</v>
      </c>
      <c r="Q14" s="27">
        <f>August!T31</f>
        <v>0</v>
      </c>
      <c r="R14" s="27">
        <f>August!U31</f>
        <v>0</v>
      </c>
      <c r="S14" s="27">
        <f>August!V31</f>
        <v>0</v>
      </c>
      <c r="T14" s="27">
        <f>August!W31</f>
        <v>0</v>
      </c>
      <c r="U14" s="27">
        <f>August!X31</f>
        <v>0</v>
      </c>
      <c r="V14" s="27">
        <f>August!Y31</f>
        <v>0</v>
      </c>
      <c r="W14" s="27">
        <f>August!Z31</f>
        <v>0</v>
      </c>
      <c r="X14" s="27">
        <f>August!AA31</f>
        <v>0</v>
      </c>
      <c r="Y14" s="27">
        <f>August!AB31</f>
        <v>0</v>
      </c>
      <c r="Z14" s="27">
        <f>August!AC31</f>
        <v>0</v>
      </c>
      <c r="AA14" s="27">
        <f>August!AD31</f>
        <v>0</v>
      </c>
      <c r="AB14" s="27">
        <f>August!AE31</f>
        <v>0</v>
      </c>
      <c r="AC14" s="27">
        <f>August!AF31</f>
        <v>0</v>
      </c>
      <c r="AD14" s="27">
        <f>August!AG31</f>
        <v>0</v>
      </c>
      <c r="AE14" s="27">
        <f>August!AH31</f>
        <v>0</v>
      </c>
      <c r="AF14" s="27">
        <f>August!AI31</f>
        <v>0</v>
      </c>
      <c r="AG14" s="27">
        <f>August!AJ31</f>
        <v>0</v>
      </c>
      <c r="AH14" s="27">
        <f>August!AK31</f>
        <v>0</v>
      </c>
      <c r="AI14" s="27">
        <f>August!AL31</f>
        <v>0</v>
      </c>
      <c r="AJ14" s="27">
        <f>August!AM31</f>
        <v>0</v>
      </c>
      <c r="AK14" s="27">
        <f>August!AN31</f>
        <v>0</v>
      </c>
      <c r="AL14" s="27">
        <f>August!AO31</f>
        <v>0</v>
      </c>
      <c r="AM14" s="27">
        <f>August!AP31</f>
        <v>0</v>
      </c>
      <c r="AN14" s="27">
        <f>August!AQ31</f>
        <v>0</v>
      </c>
      <c r="AO14" s="27">
        <f>August!AR31</f>
        <v>0</v>
      </c>
      <c r="AP14" s="236">
        <f>August!AS31</f>
        <v>0</v>
      </c>
      <c r="AQ14" s="27">
        <f>August!AT31</f>
        <v>0</v>
      </c>
      <c r="AR14" s="222">
        <f>August!AU31</f>
        <v>0</v>
      </c>
      <c r="AS14" s="31">
        <f>August!AV31</f>
        <v>0</v>
      </c>
    </row>
    <row r="15" spans="1:45" ht="19.75" customHeight="1">
      <c r="A15" s="60" t="s">
        <v>101</v>
      </c>
      <c r="B15" s="27">
        <f>September!E31</f>
        <v>0</v>
      </c>
      <c r="C15" s="27">
        <f>September!F31</f>
        <v>0</v>
      </c>
      <c r="D15" s="27">
        <f>September!G31</f>
        <v>0</v>
      </c>
      <c r="E15" s="25">
        <f>September!H31</f>
        <v>0</v>
      </c>
      <c r="F15" s="28">
        <f t="shared" si="2"/>
        <v>0</v>
      </c>
      <c r="G15" s="27">
        <f>September!K31</f>
        <v>0</v>
      </c>
      <c r="H15" s="27">
        <f t="shared" si="0"/>
        <v>0</v>
      </c>
      <c r="I15" s="27">
        <f t="shared" si="1"/>
        <v>0</v>
      </c>
      <c r="J15" s="222">
        <f>September!L31</f>
        <v>0</v>
      </c>
      <c r="K15" s="26">
        <f>September!M31</f>
        <v>0</v>
      </c>
      <c r="L15" s="28">
        <f>September!N31</f>
        <v>0</v>
      </c>
      <c r="M15" s="27">
        <f>September!O31</f>
        <v>0</v>
      </c>
      <c r="N15" s="27">
        <f>September!P31</f>
        <v>0</v>
      </c>
      <c r="O15" s="26">
        <f>September!Q31</f>
        <v>0</v>
      </c>
      <c r="P15" s="31">
        <f>September!R31</f>
        <v>0</v>
      </c>
      <c r="Q15" s="27">
        <f>September!T31</f>
        <v>0</v>
      </c>
      <c r="R15" s="27">
        <f>September!U31</f>
        <v>0</v>
      </c>
      <c r="S15" s="27">
        <f>September!V31</f>
        <v>0</v>
      </c>
      <c r="T15" s="27">
        <f>September!W31</f>
        <v>0</v>
      </c>
      <c r="U15" s="27">
        <f>September!X31</f>
        <v>0</v>
      </c>
      <c r="V15" s="27">
        <f>September!Y31</f>
        <v>0</v>
      </c>
      <c r="W15" s="27">
        <f>September!Z31</f>
        <v>0</v>
      </c>
      <c r="X15" s="27">
        <f>September!AA31</f>
        <v>0</v>
      </c>
      <c r="Y15" s="27">
        <f>September!AB31</f>
        <v>0</v>
      </c>
      <c r="Z15" s="27">
        <f>September!AC31</f>
        <v>0</v>
      </c>
      <c r="AA15" s="27">
        <f>September!AD31</f>
        <v>0</v>
      </c>
      <c r="AB15" s="27">
        <f>September!AE31</f>
        <v>0</v>
      </c>
      <c r="AC15" s="27">
        <f>September!AF31</f>
        <v>0</v>
      </c>
      <c r="AD15" s="27">
        <f>September!AG31</f>
        <v>0</v>
      </c>
      <c r="AE15" s="27">
        <f>September!AH31</f>
        <v>0</v>
      </c>
      <c r="AF15" s="27">
        <f>September!AI31</f>
        <v>0</v>
      </c>
      <c r="AG15" s="27">
        <f>September!AJ31</f>
        <v>0</v>
      </c>
      <c r="AH15" s="27">
        <f>September!AK31</f>
        <v>0</v>
      </c>
      <c r="AI15" s="27">
        <f>September!AL31</f>
        <v>0</v>
      </c>
      <c r="AJ15" s="27">
        <f>September!AM31</f>
        <v>0</v>
      </c>
      <c r="AK15" s="27">
        <f>September!AN31</f>
        <v>0</v>
      </c>
      <c r="AL15" s="27">
        <f>September!AO31</f>
        <v>0</v>
      </c>
      <c r="AM15" s="27">
        <f>September!AP31</f>
        <v>0</v>
      </c>
      <c r="AN15" s="27">
        <f>September!AQ31</f>
        <v>0</v>
      </c>
      <c r="AO15" s="27">
        <f>September!AR31</f>
        <v>0</v>
      </c>
      <c r="AP15" s="236">
        <f>September!AS31</f>
        <v>0</v>
      </c>
      <c r="AQ15" s="27">
        <f>September!AT31</f>
        <v>0</v>
      </c>
      <c r="AR15" s="222">
        <f>September!AU31</f>
        <v>0</v>
      </c>
      <c r="AS15" s="31">
        <f>September!AV31</f>
        <v>0</v>
      </c>
    </row>
    <row r="16" spans="1:45" ht="19.75" customHeight="1">
      <c r="A16" s="60" t="s">
        <v>103</v>
      </c>
      <c r="B16" s="27">
        <f>Oktober!E31</f>
        <v>0</v>
      </c>
      <c r="C16" s="27">
        <f>Oktober!F31</f>
        <v>0</v>
      </c>
      <c r="D16" s="27">
        <f>Oktober!G31</f>
        <v>0</v>
      </c>
      <c r="E16" s="25">
        <f>Oktober!H31</f>
        <v>0</v>
      </c>
      <c r="F16" s="28">
        <f t="shared" si="2"/>
        <v>0</v>
      </c>
      <c r="G16" s="27">
        <f>Oktober!K31</f>
        <v>0</v>
      </c>
      <c r="H16" s="27">
        <f t="shared" si="0"/>
        <v>0</v>
      </c>
      <c r="I16" s="27">
        <f t="shared" si="1"/>
        <v>0</v>
      </c>
      <c r="J16" s="222">
        <f>Oktober!L31</f>
        <v>0</v>
      </c>
      <c r="K16" s="26">
        <f>Oktober!M31</f>
        <v>0</v>
      </c>
      <c r="L16" s="28">
        <f>Oktober!N31</f>
        <v>0</v>
      </c>
      <c r="M16" s="27">
        <f>Oktober!O31</f>
        <v>0</v>
      </c>
      <c r="N16" s="27">
        <f>Oktober!P31</f>
        <v>0</v>
      </c>
      <c r="O16" s="26">
        <f>Oktober!Q31</f>
        <v>0</v>
      </c>
      <c r="P16" s="31">
        <f>Oktober!R31</f>
        <v>0</v>
      </c>
      <c r="Q16" s="27">
        <f>Oktober!T31</f>
        <v>0</v>
      </c>
      <c r="R16" s="27">
        <f>Oktober!U31</f>
        <v>0</v>
      </c>
      <c r="S16" s="27">
        <f>Oktober!V31</f>
        <v>0</v>
      </c>
      <c r="T16" s="27">
        <f>Oktober!W31</f>
        <v>0</v>
      </c>
      <c r="U16" s="27">
        <f>Oktober!X31</f>
        <v>0</v>
      </c>
      <c r="V16" s="27">
        <f>Oktober!Y31</f>
        <v>0</v>
      </c>
      <c r="W16" s="27">
        <f>Oktober!Z31</f>
        <v>0</v>
      </c>
      <c r="X16" s="27">
        <f>Oktober!AA31</f>
        <v>0</v>
      </c>
      <c r="Y16" s="27">
        <f>Oktober!AB31</f>
        <v>0</v>
      </c>
      <c r="Z16" s="27">
        <f>Oktober!AC31</f>
        <v>0</v>
      </c>
      <c r="AA16" s="27">
        <f>Oktober!AD31</f>
        <v>0</v>
      </c>
      <c r="AB16" s="27">
        <f>Oktober!AE31</f>
        <v>0</v>
      </c>
      <c r="AC16" s="27">
        <f>Oktober!AF31</f>
        <v>0</v>
      </c>
      <c r="AD16" s="27">
        <f>Oktober!AG31</f>
        <v>0</v>
      </c>
      <c r="AE16" s="27">
        <f>Oktober!AH31</f>
        <v>0</v>
      </c>
      <c r="AF16" s="27">
        <f>Oktober!AI31</f>
        <v>0</v>
      </c>
      <c r="AG16" s="27">
        <f>Oktober!AJ31</f>
        <v>0</v>
      </c>
      <c r="AH16" s="27">
        <f>Oktober!AK31</f>
        <v>0</v>
      </c>
      <c r="AI16" s="27">
        <f>Oktober!AL31</f>
        <v>0</v>
      </c>
      <c r="AJ16" s="27">
        <f>Oktober!AM31</f>
        <v>0</v>
      </c>
      <c r="AK16" s="27">
        <f>Oktober!AN31</f>
        <v>0</v>
      </c>
      <c r="AL16" s="27">
        <f>Oktober!AO31</f>
        <v>0</v>
      </c>
      <c r="AM16" s="27">
        <f>Oktober!AP31</f>
        <v>0</v>
      </c>
      <c r="AN16" s="27">
        <f>Oktober!AQ31</f>
        <v>0</v>
      </c>
      <c r="AO16" s="27">
        <f>Oktober!AR31</f>
        <v>0</v>
      </c>
      <c r="AP16" s="236">
        <f>Oktober!AS31</f>
        <v>0</v>
      </c>
      <c r="AQ16" s="27">
        <f>Oktober!AT31</f>
        <v>0</v>
      </c>
      <c r="AR16" s="222">
        <f>Oktober!AU31</f>
        <v>0</v>
      </c>
      <c r="AS16" s="31">
        <f>Oktober!AV31</f>
        <v>0</v>
      </c>
    </row>
    <row r="17" spans="1:45" ht="19.75" customHeight="1">
      <c r="A17" s="60" t="s">
        <v>105</v>
      </c>
      <c r="B17" s="27">
        <f>November!E31</f>
        <v>0</v>
      </c>
      <c r="C17" s="27">
        <f>November!F31</f>
        <v>0</v>
      </c>
      <c r="D17" s="27">
        <f>November!G31</f>
        <v>0</v>
      </c>
      <c r="E17" s="25">
        <f>November!H31</f>
        <v>0</v>
      </c>
      <c r="F17" s="28">
        <f t="shared" si="2"/>
        <v>0</v>
      </c>
      <c r="G17" s="27">
        <f>November!K31</f>
        <v>0</v>
      </c>
      <c r="H17" s="27">
        <f t="shared" si="0"/>
        <v>0</v>
      </c>
      <c r="I17" s="27">
        <f t="shared" si="1"/>
        <v>0</v>
      </c>
      <c r="J17" s="222">
        <f>November!L31</f>
        <v>0</v>
      </c>
      <c r="K17" s="26">
        <f>November!M31</f>
        <v>0</v>
      </c>
      <c r="L17" s="28">
        <f>November!N31</f>
        <v>0</v>
      </c>
      <c r="M17" s="27">
        <f>November!O31</f>
        <v>0</v>
      </c>
      <c r="N17" s="27">
        <f>November!P31</f>
        <v>0</v>
      </c>
      <c r="O17" s="26">
        <f>November!Q31</f>
        <v>0</v>
      </c>
      <c r="P17" s="31">
        <f>November!R31</f>
        <v>0</v>
      </c>
      <c r="Q17" s="27">
        <f>November!T31</f>
        <v>0</v>
      </c>
      <c r="R17" s="27">
        <f>November!U31</f>
        <v>0</v>
      </c>
      <c r="S17" s="27">
        <f>November!V31</f>
        <v>0</v>
      </c>
      <c r="T17" s="27">
        <f>November!W31</f>
        <v>0</v>
      </c>
      <c r="U17" s="27">
        <f>November!X31</f>
        <v>0</v>
      </c>
      <c r="V17" s="27">
        <f>November!Y31</f>
        <v>0</v>
      </c>
      <c r="W17" s="27">
        <f>November!Z31</f>
        <v>0</v>
      </c>
      <c r="X17" s="27">
        <f>November!AA31</f>
        <v>0</v>
      </c>
      <c r="Y17" s="27">
        <f>November!AB31</f>
        <v>0</v>
      </c>
      <c r="Z17" s="27">
        <f>November!AC31</f>
        <v>0</v>
      </c>
      <c r="AA17" s="27">
        <f>November!AD31</f>
        <v>0</v>
      </c>
      <c r="AB17" s="27">
        <f>November!AE31</f>
        <v>0</v>
      </c>
      <c r="AC17" s="27">
        <f>November!AF31</f>
        <v>0</v>
      </c>
      <c r="AD17" s="27">
        <f>November!AG31</f>
        <v>0</v>
      </c>
      <c r="AE17" s="27">
        <f>November!AH31</f>
        <v>0</v>
      </c>
      <c r="AF17" s="27">
        <f>November!AI31</f>
        <v>0</v>
      </c>
      <c r="AG17" s="27">
        <f>November!AJ31</f>
        <v>0</v>
      </c>
      <c r="AH17" s="27">
        <f>November!AK31</f>
        <v>0</v>
      </c>
      <c r="AI17" s="27">
        <f>November!AL31</f>
        <v>0</v>
      </c>
      <c r="AJ17" s="27">
        <f>November!AM31</f>
        <v>0</v>
      </c>
      <c r="AK17" s="27">
        <f>November!AN31</f>
        <v>0</v>
      </c>
      <c r="AL17" s="27">
        <f>November!AO31</f>
        <v>0</v>
      </c>
      <c r="AM17" s="27">
        <f>November!AP31</f>
        <v>0</v>
      </c>
      <c r="AN17" s="27">
        <f>November!AQ31</f>
        <v>0</v>
      </c>
      <c r="AO17" s="27">
        <f>November!AR31</f>
        <v>0</v>
      </c>
      <c r="AP17" s="236">
        <f>November!AS31</f>
        <v>0</v>
      </c>
      <c r="AQ17" s="27">
        <f>November!AT31</f>
        <v>0</v>
      </c>
      <c r="AR17" s="222">
        <f>November!AU31</f>
        <v>0</v>
      </c>
      <c r="AS17" s="31">
        <f>November!AV31</f>
        <v>0</v>
      </c>
    </row>
    <row r="18" spans="1:45" ht="19.75" customHeight="1" thickBot="1">
      <c r="A18" s="61" t="s">
        <v>107</v>
      </c>
      <c r="B18" s="27">
        <f>Dezember!E31</f>
        <v>0</v>
      </c>
      <c r="C18" s="27">
        <f>Dezember!F31</f>
        <v>0</v>
      </c>
      <c r="D18" s="27">
        <f>Dezember!G31</f>
        <v>0</v>
      </c>
      <c r="E18" s="25">
        <f>Dezember!H31</f>
        <v>0</v>
      </c>
      <c r="F18" s="53">
        <f t="shared" si="2"/>
        <v>0</v>
      </c>
      <c r="G18" s="224">
        <f>Dezember!K31</f>
        <v>0</v>
      </c>
      <c r="H18" s="27">
        <f t="shared" si="0"/>
        <v>0</v>
      </c>
      <c r="I18" s="27">
        <f t="shared" si="1"/>
        <v>0</v>
      </c>
      <c r="J18" s="222">
        <f>Dezember!L31</f>
        <v>0</v>
      </c>
      <c r="K18" s="55">
        <f>Dezember!M31</f>
        <v>0</v>
      </c>
      <c r="L18" s="53">
        <f>Dezember!N31</f>
        <v>0</v>
      </c>
      <c r="M18" s="54">
        <f>Dezember!O31</f>
        <v>0</v>
      </c>
      <c r="N18" s="54">
        <f>Dezember!P31</f>
        <v>0</v>
      </c>
      <c r="O18" s="55">
        <f>Dezember!Q31</f>
        <v>0</v>
      </c>
      <c r="P18" s="31">
        <f>Dezember!R31</f>
        <v>0</v>
      </c>
      <c r="Q18" s="29">
        <f>Dezember!T31</f>
        <v>0</v>
      </c>
      <c r="R18" s="29">
        <f>Dezember!U31</f>
        <v>0</v>
      </c>
      <c r="S18" s="29">
        <f>Dezember!V31</f>
        <v>0</v>
      </c>
      <c r="T18" s="29">
        <f>Dezember!W31</f>
        <v>0</v>
      </c>
      <c r="U18" s="29">
        <f>Dezember!X31</f>
        <v>0</v>
      </c>
      <c r="V18" s="29">
        <f>Dezember!Y31</f>
        <v>0</v>
      </c>
      <c r="W18" s="29">
        <f>Dezember!Z31</f>
        <v>0</v>
      </c>
      <c r="X18" s="29">
        <f>Dezember!AA31</f>
        <v>0</v>
      </c>
      <c r="Y18" s="29">
        <f>Dezember!AB31</f>
        <v>0</v>
      </c>
      <c r="Z18" s="29">
        <f>Dezember!AC31</f>
        <v>0</v>
      </c>
      <c r="AA18" s="29">
        <f>Dezember!AD31</f>
        <v>0</v>
      </c>
      <c r="AB18" s="29">
        <f>Dezember!AE31</f>
        <v>0</v>
      </c>
      <c r="AC18" s="29">
        <f>Dezember!AF31</f>
        <v>0</v>
      </c>
      <c r="AD18" s="29">
        <f>Dezember!AG31</f>
        <v>0</v>
      </c>
      <c r="AE18" s="29">
        <f>Dezember!AH31</f>
        <v>0</v>
      </c>
      <c r="AF18" s="29">
        <f>Dezember!AI31</f>
        <v>0</v>
      </c>
      <c r="AG18" s="29">
        <f>Dezember!AJ31</f>
        <v>0</v>
      </c>
      <c r="AH18" s="29">
        <f>Dezember!AK31</f>
        <v>0</v>
      </c>
      <c r="AI18" s="29">
        <f>Dezember!AL31</f>
        <v>0</v>
      </c>
      <c r="AJ18" s="29">
        <f>Dezember!AM31</f>
        <v>0</v>
      </c>
      <c r="AK18" s="29">
        <f>Dezember!AN31</f>
        <v>0</v>
      </c>
      <c r="AL18" s="29">
        <f>Dezember!AO31</f>
        <v>0</v>
      </c>
      <c r="AM18" s="29">
        <f>Dezember!AP31</f>
        <v>0</v>
      </c>
      <c r="AN18" s="29">
        <f>Dezember!AQ31</f>
        <v>0</v>
      </c>
      <c r="AO18" s="29">
        <f>Dezember!AR31</f>
        <v>0</v>
      </c>
      <c r="AP18" s="237">
        <f>Dezember!AS31</f>
        <v>0</v>
      </c>
      <c r="AQ18" s="54">
        <f>Dezember!AT31</f>
        <v>0</v>
      </c>
      <c r="AR18" s="230">
        <f>Dezember!AU31</f>
        <v>0</v>
      </c>
      <c r="AS18" s="56">
        <f>Dezember!AV31</f>
        <v>0</v>
      </c>
    </row>
    <row r="19" spans="1:45" ht="20.25" customHeight="1">
      <c r="A19" s="2"/>
      <c r="B19" s="186">
        <f>SUM(B7:B18)</f>
        <v>0</v>
      </c>
      <c r="C19" s="187">
        <f>SUM(C7:C18)</f>
        <v>0</v>
      </c>
      <c r="D19" s="187">
        <f t="shared" ref="D19:E19" si="3">SUM(D7:D18)</f>
        <v>0</v>
      </c>
      <c r="E19" s="221">
        <f t="shared" si="3"/>
        <v>0</v>
      </c>
      <c r="F19" s="187">
        <f t="shared" ref="F19:O19" si="4">SUM(F7:F18)</f>
        <v>0</v>
      </c>
      <c r="G19" s="187">
        <f t="shared" si="4"/>
        <v>0</v>
      </c>
      <c r="H19" s="187">
        <f>SUM(H7:H18)</f>
        <v>0</v>
      </c>
      <c r="I19" s="187">
        <f>SUM(I7:I18)</f>
        <v>0</v>
      </c>
      <c r="J19" s="223">
        <f t="shared" si="4"/>
        <v>0</v>
      </c>
      <c r="K19" s="188">
        <f t="shared" si="4"/>
        <v>0</v>
      </c>
      <c r="L19" s="189">
        <f t="shared" si="4"/>
        <v>0</v>
      </c>
      <c r="M19" s="190">
        <f t="shared" si="4"/>
        <v>0</v>
      </c>
      <c r="N19" s="223">
        <f t="shared" si="4"/>
        <v>0</v>
      </c>
      <c r="O19" s="188">
        <f t="shared" si="4"/>
        <v>0</v>
      </c>
      <c r="P19" s="191">
        <f>SUM(P7:P18)</f>
        <v>0</v>
      </c>
      <c r="Q19" s="233">
        <f t="shared" ref="Q19:AR19" si="5">SUM(Q7:Q18)</f>
        <v>0</v>
      </c>
      <c r="R19" s="232">
        <f t="shared" si="5"/>
        <v>0</v>
      </c>
      <c r="S19" s="192">
        <f t="shared" si="5"/>
        <v>0</v>
      </c>
      <c r="T19" s="192">
        <f t="shared" si="5"/>
        <v>0</v>
      </c>
      <c r="U19" s="192">
        <f t="shared" si="5"/>
        <v>0</v>
      </c>
      <c r="V19" s="192">
        <f t="shared" si="5"/>
        <v>0</v>
      </c>
      <c r="W19" s="192">
        <f t="shared" si="5"/>
        <v>0</v>
      </c>
      <c r="X19" s="192">
        <f t="shared" si="5"/>
        <v>0</v>
      </c>
      <c r="Y19" s="192">
        <f t="shared" si="5"/>
        <v>0</v>
      </c>
      <c r="Z19" s="192">
        <f t="shared" si="5"/>
        <v>0</v>
      </c>
      <c r="AA19" s="192">
        <f t="shared" si="5"/>
        <v>0</v>
      </c>
      <c r="AB19" s="192">
        <f t="shared" si="5"/>
        <v>0</v>
      </c>
      <c r="AC19" s="192">
        <f t="shared" si="5"/>
        <v>0</v>
      </c>
      <c r="AD19" s="192">
        <f t="shared" si="5"/>
        <v>0</v>
      </c>
      <c r="AE19" s="192">
        <v>0</v>
      </c>
      <c r="AF19" s="192">
        <f t="shared" si="5"/>
        <v>0</v>
      </c>
      <c r="AG19" s="192">
        <f t="shared" si="5"/>
        <v>0</v>
      </c>
      <c r="AH19" s="192">
        <f t="shared" si="5"/>
        <v>0</v>
      </c>
      <c r="AI19" s="192">
        <f t="shared" si="5"/>
        <v>0</v>
      </c>
      <c r="AJ19" s="192">
        <f t="shared" si="5"/>
        <v>0</v>
      </c>
      <c r="AK19" s="193">
        <f t="shared" si="5"/>
        <v>0</v>
      </c>
      <c r="AL19" s="193">
        <f t="shared" si="5"/>
        <v>0</v>
      </c>
      <c r="AM19" s="193">
        <f t="shared" si="5"/>
        <v>0</v>
      </c>
      <c r="AN19" s="193">
        <f t="shared" si="5"/>
        <v>0</v>
      </c>
      <c r="AO19" s="193">
        <f t="shared" si="5"/>
        <v>0</v>
      </c>
      <c r="AP19" s="193">
        <f t="shared" si="5"/>
        <v>0</v>
      </c>
      <c r="AQ19" s="194">
        <f t="shared" si="5"/>
        <v>0</v>
      </c>
      <c r="AR19" s="195">
        <f t="shared" si="5"/>
        <v>0</v>
      </c>
      <c r="AS19" s="196">
        <f>SUM(AS7:AS18)</f>
        <v>0</v>
      </c>
    </row>
    <row r="20" spans="1:45" ht="40.5" customHeight="1">
      <c r="A20" s="213" t="s">
        <v>155</v>
      </c>
      <c r="B20" s="210"/>
      <c r="C20" s="210"/>
      <c r="D20" s="210"/>
      <c r="E20" s="210"/>
      <c r="F20" s="210" t="s">
        <v>156</v>
      </c>
      <c r="G20" s="210" t="s">
        <v>156</v>
      </c>
      <c r="H20" s="210" t="s">
        <v>157</v>
      </c>
      <c r="I20" s="210" t="s">
        <v>158</v>
      </c>
      <c r="J20" s="210" t="s">
        <v>159</v>
      </c>
      <c r="K20" s="210" t="s">
        <v>159</v>
      </c>
      <c r="L20" s="210" t="s">
        <v>160</v>
      </c>
      <c r="M20" s="210" t="s">
        <v>161</v>
      </c>
      <c r="N20" s="210" t="s">
        <v>161</v>
      </c>
      <c r="O20" s="210" t="s">
        <v>162</v>
      </c>
      <c r="P20" s="210"/>
      <c r="Q20" s="211" t="s">
        <v>163</v>
      </c>
      <c r="R20" s="211" t="s">
        <v>164</v>
      </c>
      <c r="S20" s="211" t="s">
        <v>165</v>
      </c>
      <c r="T20" s="211" t="s">
        <v>166</v>
      </c>
      <c r="U20" s="211" t="s">
        <v>167</v>
      </c>
      <c r="V20" s="211" t="s">
        <v>168</v>
      </c>
      <c r="W20" s="211" t="s">
        <v>169</v>
      </c>
      <c r="X20" s="211" t="s">
        <v>170</v>
      </c>
      <c r="Y20" s="211" t="s">
        <v>171</v>
      </c>
      <c r="Z20" s="211" t="s">
        <v>171</v>
      </c>
      <c r="AA20" s="211" t="s">
        <v>172</v>
      </c>
      <c r="AB20" s="211" t="s">
        <v>173</v>
      </c>
      <c r="AC20" s="211" t="s">
        <v>174</v>
      </c>
      <c r="AD20" s="211" t="s">
        <v>175</v>
      </c>
      <c r="AE20" s="211" t="s">
        <v>176</v>
      </c>
      <c r="AF20" s="211" t="s">
        <v>177</v>
      </c>
      <c r="AG20" s="211" t="s">
        <v>178</v>
      </c>
      <c r="AH20" s="211" t="s">
        <v>179</v>
      </c>
      <c r="AI20" s="211" t="s">
        <v>180</v>
      </c>
      <c r="AJ20" s="211" t="s">
        <v>181</v>
      </c>
      <c r="AK20" s="211" t="s">
        <v>182</v>
      </c>
      <c r="AL20" s="211" t="s">
        <v>183</v>
      </c>
      <c r="AM20" s="211" t="s">
        <v>184</v>
      </c>
      <c r="AN20" s="211" t="s">
        <v>185</v>
      </c>
      <c r="AO20" s="211" t="s">
        <v>186</v>
      </c>
      <c r="AP20" s="211" t="s">
        <v>187</v>
      </c>
      <c r="AQ20" s="211" t="s">
        <v>188</v>
      </c>
      <c r="AR20" s="211" t="s">
        <v>188</v>
      </c>
      <c r="AS20" s="212"/>
    </row>
    <row r="21" spans="1:45" ht="20.25" customHeight="1" thickBot="1">
      <c r="A21" s="2"/>
      <c r="B21" s="17"/>
      <c r="C21" s="17"/>
      <c r="D21" s="17"/>
      <c r="E21" s="17"/>
      <c r="F21" s="217"/>
      <c r="G21" s="217"/>
      <c r="H21" s="217"/>
      <c r="I21" s="17"/>
      <c r="K21" s="22" t="s">
        <v>63</v>
      </c>
      <c r="L21" s="23"/>
      <c r="M21" s="23"/>
      <c r="N21" s="23"/>
      <c r="O21" s="37">
        <f>F19+G19+H19+I19+L19+M19+N19+O19</f>
        <v>0</v>
      </c>
      <c r="P21" s="2"/>
      <c r="Q21" s="2"/>
      <c r="R21" s="2"/>
      <c r="S21" s="2"/>
      <c r="T21" s="2"/>
      <c r="U21" s="2"/>
      <c r="V21" s="2"/>
      <c r="W21" s="2"/>
      <c r="X21" s="2"/>
      <c r="Y21" s="2"/>
      <c r="Z21" s="2"/>
      <c r="AA21" s="2"/>
      <c r="AB21" s="2"/>
      <c r="AC21" s="2"/>
      <c r="AD21" s="17"/>
      <c r="AJ21" s="2"/>
      <c r="AK21" s="2"/>
      <c r="AL21" s="2"/>
      <c r="AN21" s="32" t="s">
        <v>65</v>
      </c>
      <c r="AO21" s="33"/>
      <c r="AP21" s="33"/>
      <c r="AQ21" s="33"/>
      <c r="AR21" s="34">
        <f>SUM(Q19:AP19)</f>
        <v>0</v>
      </c>
    </row>
    <row r="22" spans="1:45" ht="20.25" customHeight="1" thickBot="1">
      <c r="A22" s="2"/>
      <c r="B22" s="17"/>
      <c r="C22" s="17"/>
      <c r="D22" s="17"/>
      <c r="E22" s="17"/>
      <c r="F22" s="17"/>
      <c r="G22" s="17"/>
      <c r="H22" s="17"/>
      <c r="I22" s="17"/>
      <c r="K22" s="9" t="s">
        <v>64</v>
      </c>
      <c r="L22" s="18"/>
      <c r="M22" s="18"/>
      <c r="N22" s="18"/>
      <c r="O22" s="38">
        <f>J19+K19</f>
        <v>0</v>
      </c>
      <c r="P22" s="2"/>
      <c r="Q22" s="2"/>
      <c r="R22" s="2"/>
      <c r="S22" s="2"/>
      <c r="T22" s="2"/>
      <c r="U22" s="2"/>
      <c r="V22" s="2"/>
      <c r="W22" s="2"/>
      <c r="X22" s="2"/>
      <c r="Y22" s="2"/>
      <c r="Z22" s="2"/>
      <c r="AA22" s="2"/>
      <c r="AB22" s="2"/>
      <c r="AC22" s="2"/>
      <c r="AD22" s="17"/>
      <c r="AJ22" s="2"/>
      <c r="AK22" s="2"/>
      <c r="AL22" s="2"/>
      <c r="AN22" s="19" t="s">
        <v>66</v>
      </c>
      <c r="AO22" s="20"/>
      <c r="AP22" s="20"/>
      <c r="AQ22" s="20"/>
      <c r="AR22" s="35">
        <f>AQ19+AR19</f>
        <v>0</v>
      </c>
    </row>
    <row r="23" spans="1:45" ht="20.25" customHeight="1" thickBo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45" ht="20.25" customHeight="1" thickBot="1">
      <c r="A24" s="2"/>
      <c r="B24" s="9" t="s">
        <v>67</v>
      </c>
      <c r="C24" s="11"/>
      <c r="D24" s="11"/>
      <c r="E24" s="49">
        <f>O21+O22-AR21-AR22</f>
        <v>0</v>
      </c>
      <c r="F24" s="2"/>
      <c r="G24" s="2"/>
      <c r="H24" s="2"/>
      <c r="I24" s="2"/>
      <c r="J24" s="2"/>
      <c r="K24" s="260" t="s">
        <v>189</v>
      </c>
      <c r="L24" s="261"/>
      <c r="M24" s="261"/>
      <c r="N24" s="262"/>
      <c r="O24" s="2"/>
      <c r="P24" s="2"/>
      <c r="Q24" s="2"/>
      <c r="R24" s="2"/>
      <c r="S24" s="2"/>
      <c r="T24" s="2"/>
      <c r="U24" s="2"/>
      <c r="V24" s="2"/>
      <c r="W24" s="2"/>
      <c r="X24" s="2"/>
      <c r="Y24" s="2"/>
      <c r="Z24" s="2"/>
      <c r="AA24" s="2"/>
    </row>
    <row r="25" spans="1:45" ht="20.25" customHeight="1">
      <c r="K25" s="263" t="s">
        <v>69</v>
      </c>
      <c r="L25" s="264"/>
      <c r="M25" s="16"/>
      <c r="N25" s="39">
        <f>O22</f>
        <v>0</v>
      </c>
    </row>
    <row r="26" spans="1:45" ht="20.25" customHeight="1">
      <c r="K26" s="263" t="s">
        <v>70</v>
      </c>
      <c r="L26" s="264"/>
      <c r="M26" s="16"/>
      <c r="N26" s="39">
        <f>AR22</f>
        <v>0</v>
      </c>
    </row>
    <row r="27" spans="1:45" ht="26.25" customHeight="1">
      <c r="K27" s="265" t="s">
        <v>190</v>
      </c>
      <c r="L27" s="266"/>
      <c r="M27" s="36"/>
      <c r="N27" s="40">
        <f>N25-N26</f>
        <v>0</v>
      </c>
    </row>
    <row r="28" spans="1:45" ht="30.75" customHeight="1">
      <c r="K28" s="45" t="s">
        <v>191</v>
      </c>
      <c r="L28" s="46"/>
      <c r="M28" s="47"/>
      <c r="N28" s="48">
        <f>(Januar!O38+Februar!O38+März!O38+April!O38+Mai!O38+Juni!O38+Juli!O38+August!O38+September!O38+Oktober!O38+November!O38+Dezember!O38)</f>
        <v>0</v>
      </c>
    </row>
    <row r="29" spans="1:45" ht="30.75" customHeight="1" thickBot="1">
      <c r="K29" s="41" t="s">
        <v>192</v>
      </c>
      <c r="L29" s="42"/>
      <c r="M29" s="44"/>
      <c r="N29" s="43">
        <f>N27-N28</f>
        <v>0</v>
      </c>
    </row>
  </sheetData>
  <mergeCells count="10">
    <mergeCell ref="K24:N24"/>
    <mergeCell ref="K25:L25"/>
    <mergeCell ref="K26:L26"/>
    <mergeCell ref="K27:L27"/>
    <mergeCell ref="AQ5:AR5"/>
    <mergeCell ref="A1:J2"/>
    <mergeCell ref="B5:E5"/>
    <mergeCell ref="F5:K5"/>
    <mergeCell ref="M5:O5"/>
    <mergeCell ref="Q5:AP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9"/>
  <sheetViews>
    <sheetView zoomScale="85" zoomScaleNormal="85" workbookViewId="0">
      <selection activeCell="J2" sqref="J2"/>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10</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21</v>
      </c>
      <c r="F6" s="75" t="s">
        <v>22</v>
      </c>
      <c r="G6" s="75" t="s">
        <v>23</v>
      </c>
      <c r="H6" s="75" t="s">
        <v>24</v>
      </c>
      <c r="I6" s="77" t="s">
        <v>25</v>
      </c>
      <c r="J6" s="76" t="s">
        <v>26</v>
      </c>
      <c r="K6" s="78" t="s">
        <v>27</v>
      </c>
      <c r="L6" s="79" t="s">
        <v>28</v>
      </c>
      <c r="M6" s="80" t="s">
        <v>29</v>
      </c>
      <c r="N6" s="81" t="s">
        <v>30</v>
      </c>
      <c r="O6" s="82" t="s">
        <v>31</v>
      </c>
      <c r="P6" s="83" t="s">
        <v>32</v>
      </c>
      <c r="Q6" s="84" t="s">
        <v>33</v>
      </c>
      <c r="R6" s="85"/>
      <c r="S6" s="86" t="s">
        <v>25</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51</v>
      </c>
      <c r="AL6" s="88" t="s">
        <v>52</v>
      </c>
      <c r="AM6" s="88" t="s">
        <v>53</v>
      </c>
      <c r="AN6" s="88" t="s">
        <v>54</v>
      </c>
      <c r="AO6" s="88" t="s">
        <v>55</v>
      </c>
      <c r="AP6" s="88" t="s">
        <v>56</v>
      </c>
      <c r="AQ6" s="88" t="s">
        <v>57</v>
      </c>
      <c r="AR6" s="88" t="s">
        <v>58</v>
      </c>
      <c r="AS6" s="88" t="s">
        <v>59</v>
      </c>
      <c r="AT6" s="90" t="s">
        <v>60</v>
      </c>
      <c r="AU6" s="91" t="s">
        <v>61</v>
      </c>
      <c r="AV6" s="92" t="s">
        <v>62</v>
      </c>
    </row>
    <row r="7" spans="1:48" ht="19.75" customHeight="1">
      <c r="A7" s="94">
        <v>1</v>
      </c>
      <c r="B7" s="94">
        <v>1</v>
      </c>
      <c r="C7" s="95"/>
      <c r="D7" s="96"/>
      <c r="E7" s="177"/>
      <c r="F7" s="177"/>
      <c r="G7" s="185"/>
      <c r="H7" s="225"/>
      <c r="I7" s="214"/>
      <c r="J7" s="138">
        <f>IF(I7=1,(E7+F7+G7)/1.19,0)</f>
        <v>0</v>
      </c>
      <c r="K7" s="139">
        <f>IF(I7=2,H7/1.07,0)</f>
        <v>0</v>
      </c>
      <c r="L7" s="140">
        <f>IF(I7=1,J7*0.19,0)</f>
        <v>0</v>
      </c>
      <c r="M7" s="141">
        <f>IF(I7=2,K7*0.07,0)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 t="shared" ref="AT7:AT30" si="0">IF(S7=1,R7/1.19*0.19,0)</f>
        <v>0</v>
      </c>
      <c r="AU7" s="143">
        <f t="shared" ref="AU7:AU30" si="1">IF(S7=2,R7/1.07*0.07,0)</f>
        <v>0</v>
      </c>
      <c r="AV7" s="106"/>
    </row>
    <row r="8" spans="1:48" ht="19.75" customHeight="1">
      <c r="A8" s="107">
        <f>A7+1</f>
        <v>2</v>
      </c>
      <c r="B8" s="107">
        <f>B7+1</f>
        <v>2</v>
      </c>
      <c r="C8" s="108"/>
      <c r="D8" s="109"/>
      <c r="E8" s="177"/>
      <c r="F8" s="177"/>
      <c r="G8" s="185"/>
      <c r="H8" s="226"/>
      <c r="I8" s="215"/>
      <c r="J8" s="27">
        <f>IF(I8=1,(E8+F8+G8)/1.19,0)</f>
        <v>0</v>
      </c>
      <c r="K8" s="25">
        <f t="shared" ref="K8:K30" si="2">IF(I8=2,H8/1.07,0)</f>
        <v>0</v>
      </c>
      <c r="L8" s="28">
        <f t="shared" ref="L8:L30" si="3">IF(I8=1,J8*0.19,0)</f>
        <v>0</v>
      </c>
      <c r="M8" s="26">
        <f t="shared" ref="M8:M30" si="4">IF(I8=2,K8*0.07,0)</f>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 t="shared" si="0"/>
        <v>0</v>
      </c>
      <c r="AU8" s="145">
        <f t="shared" si="1"/>
        <v>0</v>
      </c>
      <c r="AV8" s="106"/>
    </row>
    <row r="9" spans="1:48" ht="19.75" customHeight="1">
      <c r="A9" s="107">
        <f t="shared" ref="A9:B24" si="5">A8+1</f>
        <v>3</v>
      </c>
      <c r="B9" s="107">
        <f t="shared" si="5"/>
        <v>3</v>
      </c>
      <c r="C9" s="108"/>
      <c r="D9" s="109"/>
      <c r="E9" s="177"/>
      <c r="F9" s="177"/>
      <c r="G9" s="185"/>
      <c r="H9" s="226"/>
      <c r="I9" s="215"/>
      <c r="J9" s="27">
        <f t="shared" ref="J9:J30" si="6">IF(I9=1,(E9+F9+G9)/1.19,0)</f>
        <v>0</v>
      </c>
      <c r="K9" s="25">
        <f t="shared" si="2"/>
        <v>0</v>
      </c>
      <c r="L9" s="28">
        <f t="shared" si="3"/>
        <v>0</v>
      </c>
      <c r="M9" s="26">
        <f t="shared" si="4"/>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si="0"/>
        <v>0</v>
      </c>
      <c r="AU9" s="145">
        <f t="shared" si="1"/>
        <v>0</v>
      </c>
      <c r="AV9" s="185"/>
    </row>
    <row r="10" spans="1:48" ht="19.75" customHeight="1">
      <c r="A10" s="107">
        <f t="shared" si="5"/>
        <v>4</v>
      </c>
      <c r="B10" s="107">
        <f t="shared" si="5"/>
        <v>4</v>
      </c>
      <c r="C10" s="108"/>
      <c r="D10" s="109"/>
      <c r="E10" s="177"/>
      <c r="F10" s="177"/>
      <c r="G10" s="185"/>
      <c r="H10" s="226"/>
      <c r="I10" s="215"/>
      <c r="J10" s="27">
        <f t="shared" si="6"/>
        <v>0</v>
      </c>
      <c r="K10" s="25">
        <f t="shared" si="2"/>
        <v>0</v>
      </c>
      <c r="L10" s="28">
        <f t="shared" si="3"/>
        <v>0</v>
      </c>
      <c r="M10" s="26">
        <f t="shared" si="4"/>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0"/>
        <v>0</v>
      </c>
      <c r="AU10" s="145">
        <f t="shared" si="1"/>
        <v>0</v>
      </c>
      <c r="AV10" s="185"/>
    </row>
    <row r="11" spans="1:48" ht="19.75" customHeight="1">
      <c r="A11" s="107">
        <f t="shared" si="5"/>
        <v>5</v>
      </c>
      <c r="B11" s="107">
        <f t="shared" si="5"/>
        <v>5</v>
      </c>
      <c r="C11" s="108"/>
      <c r="D11" s="109"/>
      <c r="E11" s="177"/>
      <c r="F11" s="177"/>
      <c r="G11" s="185"/>
      <c r="H11" s="226"/>
      <c r="I11" s="215"/>
      <c r="J11" s="27">
        <f t="shared" si="6"/>
        <v>0</v>
      </c>
      <c r="K11" s="25">
        <f t="shared" si="2"/>
        <v>0</v>
      </c>
      <c r="L11" s="28">
        <f t="shared" si="3"/>
        <v>0</v>
      </c>
      <c r="M11" s="26">
        <f t="shared" si="4"/>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0"/>
        <v>0</v>
      </c>
      <c r="AU11" s="145">
        <f t="shared" si="1"/>
        <v>0</v>
      </c>
      <c r="AV11" s="106"/>
    </row>
    <row r="12" spans="1:48" ht="19.75" customHeight="1">
      <c r="A12" s="107">
        <f t="shared" si="5"/>
        <v>6</v>
      </c>
      <c r="B12" s="107">
        <f t="shared" si="5"/>
        <v>6</v>
      </c>
      <c r="C12" s="108"/>
      <c r="D12" s="109"/>
      <c r="E12" s="177"/>
      <c r="F12" s="177"/>
      <c r="G12" s="185"/>
      <c r="H12" s="226"/>
      <c r="I12" s="215"/>
      <c r="J12" s="27">
        <f t="shared" si="6"/>
        <v>0</v>
      </c>
      <c r="K12" s="25">
        <f t="shared" si="2"/>
        <v>0</v>
      </c>
      <c r="L12" s="28">
        <f t="shared" si="3"/>
        <v>0</v>
      </c>
      <c r="M12" s="26">
        <f t="shared" si="4"/>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0"/>
        <v>0</v>
      </c>
      <c r="AU12" s="145">
        <f t="shared" si="1"/>
        <v>0</v>
      </c>
      <c r="AV12" s="106"/>
    </row>
    <row r="13" spans="1:48" ht="19.75" customHeight="1">
      <c r="A13" s="107">
        <f t="shared" si="5"/>
        <v>7</v>
      </c>
      <c r="B13" s="107">
        <f t="shared" si="5"/>
        <v>7</v>
      </c>
      <c r="C13" s="179"/>
      <c r="D13" s="180"/>
      <c r="E13" s="177"/>
      <c r="F13" s="177"/>
      <c r="G13" s="185"/>
      <c r="H13" s="226"/>
      <c r="I13" s="215"/>
      <c r="J13" s="27">
        <f t="shared" si="6"/>
        <v>0</v>
      </c>
      <c r="K13" s="25">
        <f t="shared" si="2"/>
        <v>0</v>
      </c>
      <c r="L13" s="28">
        <f t="shared" si="3"/>
        <v>0</v>
      </c>
      <c r="M13" s="26">
        <f t="shared" si="4"/>
        <v>0</v>
      </c>
      <c r="N13" s="100"/>
      <c r="O13" s="101"/>
      <c r="P13" s="101"/>
      <c r="Q13" s="111"/>
      <c r="R13" s="31"/>
      <c r="S13" s="182"/>
      <c r="T13" s="177"/>
      <c r="U13" s="177"/>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44">
        <f t="shared" si="0"/>
        <v>0</v>
      </c>
      <c r="AU13" s="145">
        <f t="shared" si="1"/>
        <v>0</v>
      </c>
      <c r="AV13" s="106"/>
    </row>
    <row r="14" spans="1:48" ht="19.75" customHeight="1">
      <c r="A14" s="107">
        <f t="shared" si="5"/>
        <v>8</v>
      </c>
      <c r="B14" s="107">
        <f t="shared" si="5"/>
        <v>8</v>
      </c>
      <c r="C14" s="108"/>
      <c r="D14" s="109"/>
      <c r="E14" s="97"/>
      <c r="F14" s="97"/>
      <c r="G14" s="106"/>
      <c r="H14" s="227"/>
      <c r="I14" s="215"/>
      <c r="J14" s="27">
        <f t="shared" si="6"/>
        <v>0</v>
      </c>
      <c r="K14" s="25">
        <f t="shared" si="2"/>
        <v>0</v>
      </c>
      <c r="L14" s="28">
        <f t="shared" si="3"/>
        <v>0</v>
      </c>
      <c r="M14" s="26">
        <f t="shared" si="4"/>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0"/>
        <v>0</v>
      </c>
      <c r="AU14" s="145">
        <f t="shared" si="1"/>
        <v>0</v>
      </c>
      <c r="AV14" s="106"/>
    </row>
    <row r="15" spans="1:48" ht="19.75" customHeight="1">
      <c r="A15" s="107">
        <f t="shared" si="5"/>
        <v>9</v>
      </c>
      <c r="B15" s="107">
        <f t="shared" si="5"/>
        <v>9</v>
      </c>
      <c r="C15" s="108"/>
      <c r="D15" s="109"/>
      <c r="E15" s="97"/>
      <c r="F15" s="97"/>
      <c r="G15" s="106"/>
      <c r="H15" s="227"/>
      <c r="I15" s="215"/>
      <c r="J15" s="27">
        <f t="shared" si="6"/>
        <v>0</v>
      </c>
      <c r="K15" s="25">
        <f t="shared" si="2"/>
        <v>0</v>
      </c>
      <c r="L15" s="28">
        <f t="shared" si="3"/>
        <v>0</v>
      </c>
      <c r="M15" s="26">
        <f t="shared" si="4"/>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0"/>
        <v>0</v>
      </c>
      <c r="AU15" s="145">
        <f t="shared" si="1"/>
        <v>0</v>
      </c>
      <c r="AV15" s="106"/>
    </row>
    <row r="16" spans="1:48" ht="19.75" customHeight="1">
      <c r="A16" s="107">
        <f t="shared" si="5"/>
        <v>10</v>
      </c>
      <c r="B16" s="107">
        <f t="shared" si="5"/>
        <v>10</v>
      </c>
      <c r="C16" s="108"/>
      <c r="D16" s="109"/>
      <c r="E16" s="97"/>
      <c r="F16" s="97"/>
      <c r="G16" s="106"/>
      <c r="H16" s="227"/>
      <c r="I16" s="215"/>
      <c r="J16" s="27">
        <f t="shared" si="6"/>
        <v>0</v>
      </c>
      <c r="K16" s="25">
        <f t="shared" si="2"/>
        <v>0</v>
      </c>
      <c r="L16" s="28">
        <f t="shared" si="3"/>
        <v>0</v>
      </c>
      <c r="M16" s="26">
        <f t="shared" si="4"/>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0"/>
        <v>0</v>
      </c>
      <c r="AU16" s="145">
        <f t="shared" si="1"/>
        <v>0</v>
      </c>
      <c r="AV16" s="106"/>
    </row>
    <row r="17" spans="1:48" ht="19.75" customHeight="1">
      <c r="A17" s="107">
        <f t="shared" si="5"/>
        <v>11</v>
      </c>
      <c r="B17" s="107">
        <f t="shared" si="5"/>
        <v>11</v>
      </c>
      <c r="C17" s="108"/>
      <c r="D17" s="109"/>
      <c r="E17" s="97"/>
      <c r="F17" s="97"/>
      <c r="G17" s="106"/>
      <c r="H17" s="227"/>
      <c r="I17" s="215"/>
      <c r="J17" s="27">
        <f t="shared" si="6"/>
        <v>0</v>
      </c>
      <c r="K17" s="25">
        <f t="shared" si="2"/>
        <v>0</v>
      </c>
      <c r="L17" s="28">
        <f t="shared" si="3"/>
        <v>0</v>
      </c>
      <c r="M17" s="26">
        <f t="shared" si="4"/>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0"/>
        <v>0</v>
      </c>
      <c r="AU17" s="145">
        <f t="shared" si="1"/>
        <v>0</v>
      </c>
      <c r="AV17" s="106"/>
    </row>
    <row r="18" spans="1:48" ht="19.75" customHeight="1">
      <c r="A18" s="107">
        <f t="shared" si="5"/>
        <v>12</v>
      </c>
      <c r="B18" s="107">
        <f t="shared" si="5"/>
        <v>12</v>
      </c>
      <c r="C18" s="108"/>
      <c r="D18" s="109"/>
      <c r="E18" s="97"/>
      <c r="F18" s="97"/>
      <c r="G18" s="106"/>
      <c r="H18" s="227"/>
      <c r="I18" s="215"/>
      <c r="J18" s="27">
        <f t="shared" si="6"/>
        <v>0</v>
      </c>
      <c r="K18" s="25">
        <f t="shared" si="2"/>
        <v>0</v>
      </c>
      <c r="L18" s="28">
        <f t="shared" si="3"/>
        <v>0</v>
      </c>
      <c r="M18" s="26">
        <f t="shared" si="4"/>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0"/>
        <v>0</v>
      </c>
      <c r="AU18" s="145">
        <f t="shared" si="1"/>
        <v>0</v>
      </c>
      <c r="AV18" s="106"/>
    </row>
    <row r="19" spans="1:48" ht="19.75" customHeight="1">
      <c r="A19" s="107">
        <f t="shared" si="5"/>
        <v>13</v>
      </c>
      <c r="B19" s="107">
        <f t="shared" si="5"/>
        <v>13</v>
      </c>
      <c r="C19" s="108"/>
      <c r="D19" s="109"/>
      <c r="E19" s="97"/>
      <c r="F19" s="97"/>
      <c r="G19" s="106"/>
      <c r="H19" s="227"/>
      <c r="I19" s="215"/>
      <c r="J19" s="27">
        <f t="shared" si="6"/>
        <v>0</v>
      </c>
      <c r="K19" s="25">
        <f t="shared" si="2"/>
        <v>0</v>
      </c>
      <c r="L19" s="28">
        <f t="shared" si="3"/>
        <v>0</v>
      </c>
      <c r="M19" s="26">
        <f t="shared" si="4"/>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0"/>
        <v>0</v>
      </c>
      <c r="AU19" s="145">
        <f t="shared" si="1"/>
        <v>0</v>
      </c>
      <c r="AV19" s="106"/>
    </row>
    <row r="20" spans="1:48" ht="19.75" customHeight="1">
      <c r="A20" s="107">
        <f t="shared" si="5"/>
        <v>14</v>
      </c>
      <c r="B20" s="107">
        <f t="shared" si="5"/>
        <v>14</v>
      </c>
      <c r="C20" s="108"/>
      <c r="D20" s="109"/>
      <c r="E20" s="97"/>
      <c r="F20" s="97"/>
      <c r="G20" s="106"/>
      <c r="H20" s="227"/>
      <c r="I20" s="215"/>
      <c r="J20" s="27">
        <f t="shared" si="6"/>
        <v>0</v>
      </c>
      <c r="K20" s="25">
        <f t="shared" si="2"/>
        <v>0</v>
      </c>
      <c r="L20" s="28">
        <f t="shared" si="3"/>
        <v>0</v>
      </c>
      <c r="M20" s="26">
        <f t="shared" si="4"/>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0"/>
        <v>0</v>
      </c>
      <c r="AU20" s="145">
        <f t="shared" si="1"/>
        <v>0</v>
      </c>
      <c r="AV20" s="106"/>
    </row>
    <row r="21" spans="1:48" ht="19.75" customHeight="1">
      <c r="A21" s="107">
        <f t="shared" si="5"/>
        <v>15</v>
      </c>
      <c r="B21" s="107">
        <f t="shared" si="5"/>
        <v>15</v>
      </c>
      <c r="C21" s="108"/>
      <c r="D21" s="109"/>
      <c r="E21" s="97"/>
      <c r="F21" s="97"/>
      <c r="G21" s="106"/>
      <c r="H21" s="227"/>
      <c r="I21" s="215"/>
      <c r="J21" s="27">
        <f t="shared" si="6"/>
        <v>0</v>
      </c>
      <c r="K21" s="25">
        <f t="shared" si="2"/>
        <v>0</v>
      </c>
      <c r="L21" s="28">
        <f t="shared" si="3"/>
        <v>0</v>
      </c>
      <c r="M21" s="26">
        <f t="shared" si="4"/>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0"/>
        <v>0</v>
      </c>
      <c r="AU21" s="145">
        <f t="shared" si="1"/>
        <v>0</v>
      </c>
      <c r="AV21" s="106"/>
    </row>
    <row r="22" spans="1:48" ht="19.75" customHeight="1">
      <c r="A22" s="107">
        <f t="shared" si="5"/>
        <v>16</v>
      </c>
      <c r="B22" s="107">
        <f t="shared" si="5"/>
        <v>16</v>
      </c>
      <c r="C22" s="108"/>
      <c r="D22" s="109"/>
      <c r="E22" s="97"/>
      <c r="F22" s="97"/>
      <c r="G22" s="106"/>
      <c r="H22" s="227"/>
      <c r="I22" s="215"/>
      <c r="J22" s="27">
        <f t="shared" si="6"/>
        <v>0</v>
      </c>
      <c r="K22" s="25">
        <f t="shared" si="2"/>
        <v>0</v>
      </c>
      <c r="L22" s="28">
        <f t="shared" si="3"/>
        <v>0</v>
      </c>
      <c r="M22" s="26">
        <f t="shared" si="4"/>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0"/>
        <v>0</v>
      </c>
      <c r="AU22" s="145">
        <f t="shared" si="1"/>
        <v>0</v>
      </c>
      <c r="AV22" s="106"/>
    </row>
    <row r="23" spans="1:48" ht="19.75" customHeight="1">
      <c r="A23" s="107">
        <f t="shared" si="5"/>
        <v>17</v>
      </c>
      <c r="B23" s="107">
        <f t="shared" si="5"/>
        <v>17</v>
      </c>
      <c r="C23" s="108"/>
      <c r="D23" s="109"/>
      <c r="E23" s="97"/>
      <c r="F23" s="97"/>
      <c r="G23" s="106"/>
      <c r="H23" s="227"/>
      <c r="I23" s="215"/>
      <c r="J23" s="27">
        <f t="shared" si="6"/>
        <v>0</v>
      </c>
      <c r="K23" s="25">
        <f t="shared" si="2"/>
        <v>0</v>
      </c>
      <c r="L23" s="28">
        <f t="shared" si="3"/>
        <v>0</v>
      </c>
      <c r="M23" s="26">
        <f t="shared" si="4"/>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0"/>
        <v>0</v>
      </c>
      <c r="AU23" s="145">
        <f t="shared" si="1"/>
        <v>0</v>
      </c>
      <c r="AV23" s="106"/>
    </row>
    <row r="24" spans="1:48" ht="19.75" customHeight="1">
      <c r="A24" s="107">
        <f t="shared" si="5"/>
        <v>18</v>
      </c>
      <c r="B24" s="107">
        <f t="shared" si="5"/>
        <v>18</v>
      </c>
      <c r="C24" s="108"/>
      <c r="D24" s="109"/>
      <c r="E24" s="97"/>
      <c r="F24" s="97"/>
      <c r="G24" s="106"/>
      <c r="H24" s="227"/>
      <c r="I24" s="215"/>
      <c r="J24" s="27">
        <f t="shared" si="6"/>
        <v>0</v>
      </c>
      <c r="K24" s="25">
        <f t="shared" si="2"/>
        <v>0</v>
      </c>
      <c r="L24" s="28">
        <f t="shared" si="3"/>
        <v>0</v>
      </c>
      <c r="M24" s="26">
        <f t="shared" si="4"/>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0"/>
        <v>0</v>
      </c>
      <c r="AU24" s="145">
        <f t="shared" si="1"/>
        <v>0</v>
      </c>
      <c r="AV24" s="106"/>
    </row>
    <row r="25" spans="1:48" ht="19.75" customHeight="1">
      <c r="A25" s="107">
        <f t="shared" ref="A25:B30" si="7">A24+1</f>
        <v>19</v>
      </c>
      <c r="B25" s="107">
        <f t="shared" si="7"/>
        <v>19</v>
      </c>
      <c r="C25" s="108"/>
      <c r="D25" s="109"/>
      <c r="E25" s="97"/>
      <c r="F25" s="97"/>
      <c r="G25" s="106"/>
      <c r="H25" s="227"/>
      <c r="I25" s="215"/>
      <c r="J25" s="27">
        <f t="shared" si="6"/>
        <v>0</v>
      </c>
      <c r="K25" s="25">
        <f t="shared" si="2"/>
        <v>0</v>
      </c>
      <c r="L25" s="28">
        <f t="shared" si="3"/>
        <v>0</v>
      </c>
      <c r="M25" s="26">
        <f t="shared" si="4"/>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0"/>
        <v>0</v>
      </c>
      <c r="AU25" s="145">
        <f t="shared" si="1"/>
        <v>0</v>
      </c>
      <c r="AV25" s="106"/>
    </row>
    <row r="26" spans="1:48" ht="19.75" customHeight="1">
      <c r="A26" s="107">
        <f t="shared" si="7"/>
        <v>20</v>
      </c>
      <c r="B26" s="107">
        <f t="shared" si="7"/>
        <v>20</v>
      </c>
      <c r="C26" s="108"/>
      <c r="D26" s="109"/>
      <c r="E26" s="97"/>
      <c r="F26" s="97"/>
      <c r="G26" s="106"/>
      <c r="H26" s="227"/>
      <c r="I26" s="215"/>
      <c r="J26" s="27">
        <f t="shared" si="6"/>
        <v>0</v>
      </c>
      <c r="K26" s="25">
        <f t="shared" si="2"/>
        <v>0</v>
      </c>
      <c r="L26" s="28">
        <f t="shared" si="3"/>
        <v>0</v>
      </c>
      <c r="M26" s="26">
        <f t="shared" si="4"/>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0"/>
        <v>0</v>
      </c>
      <c r="AU26" s="145">
        <f t="shared" si="1"/>
        <v>0</v>
      </c>
      <c r="AV26" s="106"/>
    </row>
    <row r="27" spans="1:48" ht="19.75" customHeight="1">
      <c r="A27" s="107">
        <f t="shared" si="7"/>
        <v>21</v>
      </c>
      <c r="B27" s="107">
        <f t="shared" si="7"/>
        <v>21</v>
      </c>
      <c r="C27" s="108"/>
      <c r="D27" s="109"/>
      <c r="E27" s="97"/>
      <c r="F27" s="97"/>
      <c r="G27" s="106"/>
      <c r="H27" s="227"/>
      <c r="I27" s="215"/>
      <c r="J27" s="27">
        <f t="shared" si="6"/>
        <v>0</v>
      </c>
      <c r="K27" s="25">
        <f t="shared" si="2"/>
        <v>0</v>
      </c>
      <c r="L27" s="28">
        <f t="shared" si="3"/>
        <v>0</v>
      </c>
      <c r="M27" s="26">
        <f t="shared" si="4"/>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0"/>
        <v>0</v>
      </c>
      <c r="AU27" s="145">
        <f t="shared" si="1"/>
        <v>0</v>
      </c>
      <c r="AV27" s="113"/>
    </row>
    <row r="28" spans="1:48" ht="19.75" customHeight="1">
      <c r="A28" s="107">
        <f t="shared" si="7"/>
        <v>22</v>
      </c>
      <c r="B28" s="107">
        <f t="shared" si="7"/>
        <v>22</v>
      </c>
      <c r="C28" s="108"/>
      <c r="D28" s="109"/>
      <c r="E28" s="97"/>
      <c r="F28" s="97"/>
      <c r="G28" s="106"/>
      <c r="H28" s="227"/>
      <c r="I28" s="215"/>
      <c r="J28" s="27">
        <f t="shared" si="6"/>
        <v>0</v>
      </c>
      <c r="K28" s="25">
        <f t="shared" si="2"/>
        <v>0</v>
      </c>
      <c r="L28" s="28">
        <f t="shared" si="3"/>
        <v>0</v>
      </c>
      <c r="M28" s="26">
        <f t="shared" si="4"/>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0"/>
        <v>0</v>
      </c>
      <c r="AU28" s="145">
        <f t="shared" si="1"/>
        <v>0</v>
      </c>
      <c r="AV28" s="113"/>
    </row>
    <row r="29" spans="1:48" ht="19.75" customHeight="1">
      <c r="A29" s="107">
        <f t="shared" si="7"/>
        <v>23</v>
      </c>
      <c r="B29" s="107">
        <f t="shared" si="7"/>
        <v>23</v>
      </c>
      <c r="C29" s="108"/>
      <c r="D29" s="109"/>
      <c r="E29" s="97"/>
      <c r="F29" s="97"/>
      <c r="G29" s="106"/>
      <c r="H29" s="227"/>
      <c r="I29" s="215"/>
      <c r="J29" s="27">
        <f t="shared" si="6"/>
        <v>0</v>
      </c>
      <c r="K29" s="25">
        <f t="shared" si="2"/>
        <v>0</v>
      </c>
      <c r="L29" s="28">
        <f t="shared" si="3"/>
        <v>0</v>
      </c>
      <c r="M29" s="26">
        <f t="shared" si="4"/>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0"/>
        <v>0</v>
      </c>
      <c r="AU29" s="145">
        <f t="shared" si="1"/>
        <v>0</v>
      </c>
      <c r="AV29" s="113"/>
    </row>
    <row r="30" spans="1:48" ht="19.75" customHeight="1" thickBot="1">
      <c r="A30" s="107">
        <f t="shared" si="7"/>
        <v>24</v>
      </c>
      <c r="B30" s="107">
        <f t="shared" si="7"/>
        <v>24</v>
      </c>
      <c r="C30" s="108"/>
      <c r="D30" s="109"/>
      <c r="E30" s="97"/>
      <c r="F30" s="97"/>
      <c r="G30" s="106"/>
      <c r="H30" s="228"/>
      <c r="I30" s="216"/>
      <c r="J30" s="27">
        <f t="shared" si="6"/>
        <v>0</v>
      </c>
      <c r="K30" s="146">
        <f t="shared" si="2"/>
        <v>0</v>
      </c>
      <c r="L30" s="147">
        <f t="shared" si="3"/>
        <v>0</v>
      </c>
      <c r="M30" s="148">
        <f t="shared" si="4"/>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9">
        <f t="shared" si="0"/>
        <v>0</v>
      </c>
      <c r="AU30" s="150">
        <f t="shared" si="1"/>
        <v>0</v>
      </c>
      <c r="AV30" s="121"/>
    </row>
    <row r="31" spans="1:48" ht="20.25" customHeight="1" thickBot="1">
      <c r="A31" s="65"/>
      <c r="B31" s="65"/>
      <c r="C31" s="65"/>
      <c r="D31" s="65"/>
      <c r="E31" s="151">
        <f>SUM(E7:E30)</f>
        <v>0</v>
      </c>
      <c r="F31" s="152">
        <f>SUM(F7:F30)</f>
        <v>0</v>
      </c>
      <c r="G31" s="152">
        <f>SUM(G7:G30)</f>
        <v>0</v>
      </c>
      <c r="H31" s="152">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68</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71"/>
    </row>
  </sheetData>
  <mergeCells count="11">
    <mergeCell ref="AT5:AU5"/>
    <mergeCell ref="L35:O35"/>
    <mergeCell ref="L36:M36"/>
    <mergeCell ref="L37:M37"/>
    <mergeCell ref="L38:M38"/>
    <mergeCell ref="S5:AS5"/>
    <mergeCell ref="A1:I2"/>
    <mergeCell ref="A4:B4"/>
    <mergeCell ref="E5:H5"/>
    <mergeCell ref="I5:M5"/>
    <mergeCell ref="O5:Q5"/>
  </mergeCells>
  <pageMargins left="0.7" right="0.7" top="0.78740157499999996" bottom="0.78740157499999996" header="0.3" footer="0.3"/>
  <pageSetup paperSize="9"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9"/>
  <sheetViews>
    <sheetView zoomScale="85" zoomScaleNormal="85" workbookViewId="0">
      <pane xSplit="4" ySplit="6" topLeftCell="E7" activePane="bottomRight" state="frozen"/>
      <selection pane="topRight" activeCell="M67" sqref="M67"/>
      <selection pane="bottomLeft" activeCell="M67" sqref="M67"/>
      <selection pane="bottomRight" activeCell="J2" sqref="J2"/>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72</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21</v>
      </c>
      <c r="F6" s="75" t="s">
        <v>22</v>
      </c>
      <c r="G6" s="75" t="s">
        <v>23</v>
      </c>
      <c r="H6" s="75" t="s">
        <v>24</v>
      </c>
      <c r="I6" s="77" t="s">
        <v>25</v>
      </c>
      <c r="J6" s="76" t="s">
        <v>26</v>
      </c>
      <c r="K6" s="78" t="s">
        <v>27</v>
      </c>
      <c r="L6" s="79" t="s">
        <v>28</v>
      </c>
      <c r="M6" s="80" t="s">
        <v>29</v>
      </c>
      <c r="N6" s="81" t="s">
        <v>30</v>
      </c>
      <c r="O6" s="82" t="s">
        <v>31</v>
      </c>
      <c r="P6" s="83" t="s">
        <v>32</v>
      </c>
      <c r="Q6" s="84" t="s">
        <v>33</v>
      </c>
      <c r="R6" s="85"/>
      <c r="S6" s="86" t="s">
        <v>25</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51</v>
      </c>
      <c r="AL6" s="88" t="s">
        <v>52</v>
      </c>
      <c r="AM6" s="88" t="s">
        <v>53</v>
      </c>
      <c r="AN6" s="88" t="s">
        <v>54</v>
      </c>
      <c r="AO6" s="88" t="s">
        <v>55</v>
      </c>
      <c r="AP6" s="88" t="s">
        <v>56</v>
      </c>
      <c r="AQ6" s="88" t="s">
        <v>57</v>
      </c>
      <c r="AR6" s="88" t="s">
        <v>58</v>
      </c>
      <c r="AS6" s="88" t="s">
        <v>59</v>
      </c>
      <c r="AT6" s="90" t="s">
        <v>60</v>
      </c>
      <c r="AU6" s="91" t="s">
        <v>61</v>
      </c>
      <c r="AV6" s="92" t="s">
        <v>62</v>
      </c>
    </row>
    <row r="7" spans="1:48" ht="19.75" customHeight="1">
      <c r="A7" s="94">
        <v>1</v>
      </c>
      <c r="B7" s="94">
        <v>1</v>
      </c>
      <c r="C7" s="175"/>
      <c r="D7" s="176"/>
      <c r="E7" s="177"/>
      <c r="F7" s="177"/>
      <c r="G7" s="185"/>
      <c r="H7" s="185"/>
      <c r="I7" s="214"/>
      <c r="J7" s="138">
        <f>IF(I7=1,(E7+F7+G7)/1.19,0)</f>
        <v>0</v>
      </c>
      <c r="K7" s="139">
        <f>IF(I7=2,H7/1.07,0)</f>
        <v>0</v>
      </c>
      <c r="L7" s="140">
        <f>IF(I7=1,J7*0.19,0)</f>
        <v>0</v>
      </c>
      <c r="M7" s="141">
        <f>IF(I7=2,K7*0.07,0)</f>
        <v>0</v>
      </c>
      <c r="N7" s="100"/>
      <c r="O7" s="101"/>
      <c r="P7" s="101"/>
      <c r="Q7" s="102"/>
      <c r="R7" s="30"/>
      <c r="S7" s="181"/>
      <c r="T7" s="183"/>
      <c r="U7" s="183"/>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44">
        <f t="shared" ref="AT7:AT12" si="0">IF(S7=1,R7/1.19*0.19,0)</f>
        <v>0</v>
      </c>
      <c r="AU7" s="143">
        <f>IF(S7=2,R7/1.07*0.07,0)</f>
        <v>0</v>
      </c>
      <c r="AV7" s="106"/>
    </row>
    <row r="8" spans="1:48" ht="19.75" customHeight="1">
      <c r="A8" s="107">
        <f>A7+1</f>
        <v>2</v>
      </c>
      <c r="B8" s="107">
        <f>B7+1</f>
        <v>2</v>
      </c>
      <c r="C8" s="179"/>
      <c r="D8" s="180"/>
      <c r="E8" s="177"/>
      <c r="F8" s="177"/>
      <c r="G8" s="185"/>
      <c r="H8" s="185"/>
      <c r="I8" s="215"/>
      <c r="J8" s="27">
        <f>IF(I8=1,(E8+F8+G8)/1.19,0)</f>
        <v>0</v>
      </c>
      <c r="K8" s="25">
        <f t="shared" ref="K8:K30" si="1">IF(I8=2,H8/1.07,0)</f>
        <v>0</v>
      </c>
      <c r="L8" s="28">
        <f t="shared" ref="L8:L30" si="2">IF(I8=1,J8*0.19,0)</f>
        <v>0</v>
      </c>
      <c r="M8" s="26">
        <f t="shared" ref="M8:M30" si="3">IF(I8=2,K8*0.07,0)</f>
        <v>0</v>
      </c>
      <c r="N8" s="100"/>
      <c r="O8" s="101"/>
      <c r="P8" s="101"/>
      <c r="Q8" s="111"/>
      <c r="R8" s="31"/>
      <c r="S8" s="182"/>
      <c r="T8" s="177"/>
      <c r="U8" s="177"/>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44">
        <f t="shared" si="0"/>
        <v>0</v>
      </c>
      <c r="AU8" s="145">
        <f>IF(S8=2,R8/1.07*0.07,0)</f>
        <v>0</v>
      </c>
      <c r="AV8" s="106"/>
    </row>
    <row r="9" spans="1:48" ht="19.75" customHeight="1">
      <c r="A9" s="107">
        <f t="shared" ref="A9:B24" si="4">A8+1</f>
        <v>3</v>
      </c>
      <c r="B9" s="107">
        <f t="shared" si="4"/>
        <v>3</v>
      </c>
      <c r="C9" s="179"/>
      <c r="D9" s="180"/>
      <c r="E9" s="177"/>
      <c r="F9" s="177"/>
      <c r="G9" s="185"/>
      <c r="H9" s="185"/>
      <c r="I9" s="215"/>
      <c r="J9" s="27">
        <f t="shared" ref="J9:J30" si="5">IF(I9=1,(E9+F9+G9)/1.19,0)</f>
        <v>0</v>
      </c>
      <c r="K9" s="25">
        <f t="shared" si="1"/>
        <v>0</v>
      </c>
      <c r="L9" s="28">
        <f t="shared" si="2"/>
        <v>0</v>
      </c>
      <c r="M9" s="26">
        <f t="shared" si="3"/>
        <v>0</v>
      </c>
      <c r="N9" s="100"/>
      <c r="O9" s="101"/>
      <c r="P9" s="101"/>
      <c r="Q9" s="111"/>
      <c r="R9" s="31"/>
      <c r="S9" s="182"/>
      <c r="T9" s="177"/>
      <c r="U9" s="177"/>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44">
        <f t="shared" si="0"/>
        <v>0</v>
      </c>
      <c r="AU9" s="145">
        <f>IF(S9=2,R9/1.07*0.07,0)</f>
        <v>0</v>
      </c>
      <c r="AV9" s="185"/>
    </row>
    <row r="10" spans="1:48" ht="19.75" customHeight="1">
      <c r="A10" s="107">
        <f t="shared" si="4"/>
        <v>4</v>
      </c>
      <c r="B10" s="107">
        <f t="shared" si="4"/>
        <v>4</v>
      </c>
      <c r="C10" s="179"/>
      <c r="D10" s="180"/>
      <c r="E10" s="177"/>
      <c r="F10" s="177"/>
      <c r="G10" s="185"/>
      <c r="H10" s="185"/>
      <c r="I10" s="215"/>
      <c r="J10" s="27">
        <f t="shared" si="5"/>
        <v>0</v>
      </c>
      <c r="K10" s="25">
        <f t="shared" si="1"/>
        <v>0</v>
      </c>
      <c r="L10" s="28">
        <f t="shared" si="2"/>
        <v>0</v>
      </c>
      <c r="M10" s="26">
        <f t="shared" si="3"/>
        <v>0</v>
      </c>
      <c r="N10" s="100"/>
      <c r="O10" s="101"/>
      <c r="P10" s="101"/>
      <c r="Q10" s="111"/>
      <c r="R10" s="31"/>
      <c r="S10" s="182"/>
      <c r="T10" s="177"/>
      <c r="U10" s="177"/>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44">
        <f t="shared" si="0"/>
        <v>0</v>
      </c>
      <c r="AU10" s="145">
        <f t="shared" ref="AU10:AU13" si="6">IF(S10=2,R10/1.07*0.07,0)</f>
        <v>0</v>
      </c>
      <c r="AV10" s="185"/>
    </row>
    <row r="11" spans="1:48" ht="19.75" customHeight="1">
      <c r="A11" s="107">
        <f t="shared" si="4"/>
        <v>5</v>
      </c>
      <c r="B11" s="107">
        <f t="shared" si="4"/>
        <v>5</v>
      </c>
      <c r="C11" s="179"/>
      <c r="D11" s="180"/>
      <c r="E11" s="177"/>
      <c r="F11" s="177"/>
      <c r="G11" s="185"/>
      <c r="H11" s="185"/>
      <c r="I11" s="215"/>
      <c r="J11" s="27">
        <f t="shared" si="5"/>
        <v>0</v>
      </c>
      <c r="K11" s="25">
        <f t="shared" si="1"/>
        <v>0</v>
      </c>
      <c r="L11" s="28">
        <f t="shared" si="2"/>
        <v>0</v>
      </c>
      <c r="M11" s="26">
        <f t="shared" si="3"/>
        <v>0</v>
      </c>
      <c r="N11" s="100"/>
      <c r="O11" s="101"/>
      <c r="P11" s="101"/>
      <c r="Q11" s="111"/>
      <c r="R11" s="31"/>
      <c r="S11" s="182"/>
      <c r="T11" s="177"/>
      <c r="U11" s="177"/>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44">
        <f t="shared" si="0"/>
        <v>0</v>
      </c>
      <c r="AU11" s="145">
        <f t="shared" si="6"/>
        <v>0</v>
      </c>
      <c r="AV11" s="106"/>
    </row>
    <row r="12" spans="1:48" ht="19.75" customHeight="1">
      <c r="A12" s="107">
        <f t="shared" si="4"/>
        <v>6</v>
      </c>
      <c r="B12" s="107">
        <f t="shared" si="4"/>
        <v>6</v>
      </c>
      <c r="C12" s="179"/>
      <c r="D12" s="180"/>
      <c r="E12" s="177"/>
      <c r="F12" s="177"/>
      <c r="G12" s="185"/>
      <c r="H12" s="185"/>
      <c r="I12" s="215"/>
      <c r="J12" s="27">
        <f t="shared" si="5"/>
        <v>0</v>
      </c>
      <c r="K12" s="25">
        <f t="shared" si="1"/>
        <v>0</v>
      </c>
      <c r="L12" s="28">
        <f t="shared" si="2"/>
        <v>0</v>
      </c>
      <c r="M12" s="26">
        <f t="shared" si="3"/>
        <v>0</v>
      </c>
      <c r="N12" s="100"/>
      <c r="O12" s="101"/>
      <c r="P12" s="101"/>
      <c r="Q12" s="111"/>
      <c r="R12" s="31"/>
      <c r="S12" s="182"/>
      <c r="T12" s="177"/>
      <c r="U12" s="177"/>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44">
        <f t="shared" si="0"/>
        <v>0</v>
      </c>
      <c r="AU12" s="145">
        <f t="shared" si="6"/>
        <v>0</v>
      </c>
      <c r="AV12" s="106"/>
    </row>
    <row r="13" spans="1:48" ht="19.75" customHeight="1">
      <c r="A13" s="107">
        <f t="shared" si="4"/>
        <v>7</v>
      </c>
      <c r="B13" s="107">
        <f t="shared" si="4"/>
        <v>7</v>
      </c>
      <c r="C13" s="179"/>
      <c r="D13" s="180"/>
      <c r="E13" s="177"/>
      <c r="F13" s="177"/>
      <c r="G13" s="185"/>
      <c r="H13" s="185"/>
      <c r="I13" s="215"/>
      <c r="J13" s="27">
        <f t="shared" si="5"/>
        <v>0</v>
      </c>
      <c r="K13" s="25">
        <f t="shared" si="1"/>
        <v>0</v>
      </c>
      <c r="L13" s="28">
        <f t="shared" si="2"/>
        <v>0</v>
      </c>
      <c r="M13" s="26">
        <f t="shared" si="3"/>
        <v>0</v>
      </c>
      <c r="N13" s="100"/>
      <c r="O13" s="101"/>
      <c r="P13" s="101"/>
      <c r="Q13" s="111"/>
      <c r="R13" s="31"/>
      <c r="S13" s="182"/>
      <c r="T13" s="177"/>
      <c r="U13" s="177"/>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44">
        <f t="shared" ref="AT13:AT30" si="7">IF(S13=1,R13/1.19*0.19,0)</f>
        <v>0</v>
      </c>
      <c r="AU13" s="145">
        <f t="shared" si="6"/>
        <v>0</v>
      </c>
      <c r="AV13" s="106"/>
    </row>
    <row r="14" spans="1:48" ht="19.75" customHeight="1">
      <c r="A14" s="107">
        <f t="shared" si="4"/>
        <v>8</v>
      </c>
      <c r="B14" s="107">
        <f t="shared" si="4"/>
        <v>8</v>
      </c>
      <c r="C14" s="108"/>
      <c r="D14" s="109"/>
      <c r="E14" s="97"/>
      <c r="F14" s="97"/>
      <c r="G14" s="106"/>
      <c r="H14" s="106"/>
      <c r="I14" s="215"/>
      <c r="J14" s="27">
        <f t="shared" si="5"/>
        <v>0</v>
      </c>
      <c r="K14" s="25">
        <f t="shared" si="1"/>
        <v>0</v>
      </c>
      <c r="L14" s="28">
        <f t="shared" si="2"/>
        <v>0</v>
      </c>
      <c r="M14" s="26">
        <f t="shared" si="3"/>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7"/>
        <v>0</v>
      </c>
      <c r="AU14" s="145">
        <f t="shared" ref="AU14:AU30" si="8">IF(S14=2,R14/1.07*0.07,0)</f>
        <v>0</v>
      </c>
      <c r="AV14" s="106"/>
    </row>
    <row r="15" spans="1:48" ht="19.75" customHeight="1">
      <c r="A15" s="107">
        <f t="shared" si="4"/>
        <v>9</v>
      </c>
      <c r="B15" s="107">
        <f t="shared" si="4"/>
        <v>9</v>
      </c>
      <c r="C15" s="108"/>
      <c r="D15" s="109"/>
      <c r="E15" s="97"/>
      <c r="F15" s="97"/>
      <c r="G15" s="106"/>
      <c r="H15" s="106"/>
      <c r="I15" s="215"/>
      <c r="J15" s="27">
        <f t="shared" si="5"/>
        <v>0</v>
      </c>
      <c r="K15" s="25">
        <f t="shared" si="1"/>
        <v>0</v>
      </c>
      <c r="L15" s="28">
        <f t="shared" si="2"/>
        <v>0</v>
      </c>
      <c r="M15" s="26">
        <f t="shared" si="3"/>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7"/>
        <v>0</v>
      </c>
      <c r="AU15" s="145">
        <f t="shared" si="8"/>
        <v>0</v>
      </c>
      <c r="AV15" s="106"/>
    </row>
    <row r="16" spans="1:48" ht="19.75" customHeight="1">
      <c r="A16" s="107">
        <f t="shared" si="4"/>
        <v>10</v>
      </c>
      <c r="B16" s="107">
        <f t="shared" si="4"/>
        <v>10</v>
      </c>
      <c r="C16" s="108"/>
      <c r="D16" s="109"/>
      <c r="E16" s="97"/>
      <c r="F16" s="97"/>
      <c r="G16" s="106"/>
      <c r="H16" s="106"/>
      <c r="I16" s="215"/>
      <c r="J16" s="27">
        <f t="shared" si="5"/>
        <v>0</v>
      </c>
      <c r="K16" s="25">
        <f t="shared" si="1"/>
        <v>0</v>
      </c>
      <c r="L16" s="28">
        <f t="shared" si="2"/>
        <v>0</v>
      </c>
      <c r="M16" s="26">
        <f t="shared" si="3"/>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7"/>
        <v>0</v>
      </c>
      <c r="AU16" s="145">
        <f t="shared" si="8"/>
        <v>0</v>
      </c>
      <c r="AV16" s="106"/>
    </row>
    <row r="17" spans="1:48" ht="19.75" customHeight="1">
      <c r="A17" s="107">
        <f t="shared" si="4"/>
        <v>11</v>
      </c>
      <c r="B17" s="107">
        <f t="shared" si="4"/>
        <v>11</v>
      </c>
      <c r="C17" s="108"/>
      <c r="D17" s="109"/>
      <c r="E17" s="97"/>
      <c r="F17" s="97"/>
      <c r="G17" s="106"/>
      <c r="H17" s="106"/>
      <c r="I17" s="215"/>
      <c r="J17" s="27">
        <f t="shared" si="5"/>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7"/>
        <v>0</v>
      </c>
      <c r="AU17" s="145">
        <f t="shared" si="8"/>
        <v>0</v>
      </c>
      <c r="AV17" s="106"/>
    </row>
    <row r="18" spans="1:48" ht="19.75" customHeight="1">
      <c r="A18" s="107">
        <f t="shared" si="4"/>
        <v>12</v>
      </c>
      <c r="B18" s="107">
        <f t="shared" si="4"/>
        <v>12</v>
      </c>
      <c r="C18" s="108"/>
      <c r="D18" s="109"/>
      <c r="E18" s="97"/>
      <c r="F18" s="97"/>
      <c r="G18" s="106"/>
      <c r="H18" s="106"/>
      <c r="I18" s="215"/>
      <c r="J18" s="27">
        <f t="shared" si="5"/>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7"/>
        <v>0</v>
      </c>
      <c r="AU18" s="145">
        <f t="shared" si="8"/>
        <v>0</v>
      </c>
      <c r="AV18" s="106"/>
    </row>
    <row r="19" spans="1:48" ht="19.75" customHeight="1">
      <c r="A19" s="107">
        <f t="shared" si="4"/>
        <v>13</v>
      </c>
      <c r="B19" s="107">
        <f t="shared" si="4"/>
        <v>13</v>
      </c>
      <c r="C19" s="108"/>
      <c r="D19" s="109"/>
      <c r="E19" s="97"/>
      <c r="F19" s="97"/>
      <c r="G19" s="106"/>
      <c r="H19" s="106"/>
      <c r="I19" s="215"/>
      <c r="J19" s="27">
        <f t="shared" si="5"/>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7"/>
        <v>0</v>
      </c>
      <c r="AU19" s="145">
        <f t="shared" si="8"/>
        <v>0</v>
      </c>
      <c r="AV19" s="106"/>
    </row>
    <row r="20" spans="1:48" ht="19.75" customHeight="1">
      <c r="A20" s="107">
        <f t="shared" si="4"/>
        <v>14</v>
      </c>
      <c r="B20" s="107">
        <f t="shared" si="4"/>
        <v>14</v>
      </c>
      <c r="C20" s="108"/>
      <c r="D20" s="109"/>
      <c r="E20" s="97"/>
      <c r="F20" s="97"/>
      <c r="G20" s="106"/>
      <c r="H20" s="106"/>
      <c r="I20" s="215"/>
      <c r="J20" s="27">
        <f t="shared" si="5"/>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7"/>
        <v>0</v>
      </c>
      <c r="AU20" s="145">
        <f t="shared" si="8"/>
        <v>0</v>
      </c>
      <c r="AV20" s="106"/>
    </row>
    <row r="21" spans="1:48" ht="19.75" customHeight="1">
      <c r="A21" s="107">
        <f t="shared" si="4"/>
        <v>15</v>
      </c>
      <c r="B21" s="107">
        <f t="shared" si="4"/>
        <v>15</v>
      </c>
      <c r="C21" s="108"/>
      <c r="D21" s="109"/>
      <c r="E21" s="97"/>
      <c r="F21" s="97"/>
      <c r="G21" s="106"/>
      <c r="H21" s="106"/>
      <c r="I21" s="215"/>
      <c r="J21" s="27">
        <f t="shared" si="5"/>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7"/>
        <v>0</v>
      </c>
      <c r="AU21" s="145">
        <f t="shared" si="8"/>
        <v>0</v>
      </c>
      <c r="AV21" s="106"/>
    </row>
    <row r="22" spans="1:48" ht="19.75" customHeight="1">
      <c r="A22" s="107">
        <f t="shared" si="4"/>
        <v>16</v>
      </c>
      <c r="B22" s="107">
        <f t="shared" si="4"/>
        <v>16</v>
      </c>
      <c r="C22" s="108"/>
      <c r="D22" s="109"/>
      <c r="E22" s="97"/>
      <c r="F22" s="97"/>
      <c r="G22" s="106"/>
      <c r="H22" s="106"/>
      <c r="I22" s="215"/>
      <c r="J22" s="27">
        <f t="shared" si="5"/>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7"/>
        <v>0</v>
      </c>
      <c r="AU22" s="145">
        <f t="shared" si="8"/>
        <v>0</v>
      </c>
      <c r="AV22" s="106"/>
    </row>
    <row r="23" spans="1:48" ht="19.75" customHeight="1">
      <c r="A23" s="107">
        <f t="shared" si="4"/>
        <v>17</v>
      </c>
      <c r="B23" s="107">
        <f t="shared" si="4"/>
        <v>17</v>
      </c>
      <c r="C23" s="108"/>
      <c r="D23" s="109"/>
      <c r="E23" s="97"/>
      <c r="F23" s="97"/>
      <c r="G23" s="106"/>
      <c r="H23" s="106"/>
      <c r="I23" s="215"/>
      <c r="J23" s="27">
        <f t="shared" si="5"/>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7"/>
        <v>0</v>
      </c>
      <c r="AU23" s="145">
        <f t="shared" si="8"/>
        <v>0</v>
      </c>
      <c r="AV23" s="106"/>
    </row>
    <row r="24" spans="1:48" ht="19.75" customHeight="1">
      <c r="A24" s="107">
        <f t="shared" si="4"/>
        <v>18</v>
      </c>
      <c r="B24" s="107">
        <f t="shared" si="4"/>
        <v>18</v>
      </c>
      <c r="C24" s="108"/>
      <c r="D24" s="109"/>
      <c r="E24" s="97"/>
      <c r="F24" s="97"/>
      <c r="G24" s="106"/>
      <c r="H24" s="106"/>
      <c r="I24" s="215"/>
      <c r="J24" s="27">
        <f t="shared" si="5"/>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7"/>
        <v>0</v>
      </c>
      <c r="AU24" s="145">
        <f t="shared" si="8"/>
        <v>0</v>
      </c>
      <c r="AV24" s="106"/>
    </row>
    <row r="25" spans="1:48" ht="19.75" customHeight="1">
      <c r="A25" s="107">
        <f t="shared" ref="A25:B30" si="9">A24+1</f>
        <v>19</v>
      </c>
      <c r="B25" s="107">
        <f t="shared" si="9"/>
        <v>19</v>
      </c>
      <c r="C25" s="108"/>
      <c r="D25" s="109"/>
      <c r="E25" s="97"/>
      <c r="F25" s="97"/>
      <c r="G25" s="106"/>
      <c r="H25" s="106"/>
      <c r="I25" s="215"/>
      <c r="J25" s="27">
        <f t="shared" si="5"/>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7"/>
        <v>0</v>
      </c>
      <c r="AU25" s="145">
        <f t="shared" si="8"/>
        <v>0</v>
      </c>
      <c r="AV25" s="106"/>
    </row>
    <row r="26" spans="1:48" ht="19.75" customHeight="1">
      <c r="A26" s="107">
        <f t="shared" si="9"/>
        <v>20</v>
      </c>
      <c r="B26" s="107">
        <f t="shared" si="9"/>
        <v>20</v>
      </c>
      <c r="C26" s="108"/>
      <c r="D26" s="109"/>
      <c r="E26" s="97"/>
      <c r="F26" s="97"/>
      <c r="G26" s="106"/>
      <c r="H26" s="106"/>
      <c r="I26" s="215"/>
      <c r="J26" s="27">
        <f t="shared" si="5"/>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7"/>
        <v>0</v>
      </c>
      <c r="AU26" s="145">
        <f t="shared" si="8"/>
        <v>0</v>
      </c>
      <c r="AV26" s="106"/>
    </row>
    <row r="27" spans="1:48" ht="19.75" customHeight="1">
      <c r="A27" s="107">
        <f t="shared" si="9"/>
        <v>21</v>
      </c>
      <c r="B27" s="107">
        <f t="shared" si="9"/>
        <v>21</v>
      </c>
      <c r="C27" s="108"/>
      <c r="D27" s="109"/>
      <c r="E27" s="97"/>
      <c r="F27" s="97"/>
      <c r="G27" s="106"/>
      <c r="H27" s="106"/>
      <c r="I27" s="215"/>
      <c r="J27" s="27">
        <f t="shared" si="5"/>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7"/>
        <v>0</v>
      </c>
      <c r="AU27" s="145">
        <f t="shared" si="8"/>
        <v>0</v>
      </c>
      <c r="AV27" s="113"/>
    </row>
    <row r="28" spans="1:48" ht="19.5" customHeight="1">
      <c r="A28" s="107">
        <f t="shared" si="9"/>
        <v>22</v>
      </c>
      <c r="B28" s="107">
        <f t="shared" si="9"/>
        <v>22</v>
      </c>
      <c r="C28" s="108"/>
      <c r="D28" s="109"/>
      <c r="E28" s="97"/>
      <c r="F28" s="97"/>
      <c r="G28" s="106"/>
      <c r="H28" s="106"/>
      <c r="I28" s="215"/>
      <c r="J28" s="27">
        <f t="shared" si="5"/>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7"/>
        <v>0</v>
      </c>
      <c r="AU28" s="145">
        <f t="shared" si="8"/>
        <v>0</v>
      </c>
      <c r="AV28" s="113"/>
    </row>
    <row r="29" spans="1:48" ht="19.75" customHeight="1">
      <c r="A29" s="107">
        <f t="shared" si="9"/>
        <v>23</v>
      </c>
      <c r="B29" s="107">
        <f t="shared" si="9"/>
        <v>23</v>
      </c>
      <c r="C29" s="108"/>
      <c r="D29" s="109"/>
      <c r="E29" s="97"/>
      <c r="F29" s="97"/>
      <c r="G29" s="106"/>
      <c r="H29" s="106"/>
      <c r="I29" s="215"/>
      <c r="J29" s="27">
        <f t="shared" si="5"/>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7"/>
        <v>0</v>
      </c>
      <c r="AU29" s="145">
        <f t="shared" si="8"/>
        <v>0</v>
      </c>
      <c r="AV29" s="113"/>
    </row>
    <row r="30" spans="1:48" ht="19.75" customHeight="1" thickBot="1">
      <c r="A30" s="107">
        <f t="shared" si="9"/>
        <v>24</v>
      </c>
      <c r="B30" s="107">
        <f t="shared" si="9"/>
        <v>24</v>
      </c>
      <c r="C30" s="108"/>
      <c r="D30" s="109"/>
      <c r="E30" s="97"/>
      <c r="F30" s="97"/>
      <c r="G30" s="106"/>
      <c r="H30" s="106"/>
      <c r="I30" s="216"/>
      <c r="J30" s="27">
        <f t="shared" si="5"/>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9">
        <f t="shared" si="7"/>
        <v>0</v>
      </c>
      <c r="AU30" s="150">
        <f t="shared" si="8"/>
        <v>0</v>
      </c>
      <c r="AV30" s="121"/>
    </row>
    <row r="31" spans="1:48" ht="20.25" customHeight="1" thickBot="1">
      <c r="A31" s="65"/>
      <c r="B31" s="65"/>
      <c r="C31" s="65"/>
      <c r="D31" s="65"/>
      <c r="E31" s="151">
        <f>SUM(E7:E30)</f>
        <v>0</v>
      </c>
      <c r="F31" s="152">
        <f>SUM(F7:F30)</f>
        <v>0</v>
      </c>
      <c r="G31" s="152">
        <f>SUM(G7:G30)</f>
        <v>0</v>
      </c>
      <c r="H31" s="152">
        <f>SUM(H7:H30)</f>
        <v>0</v>
      </c>
      <c r="I31" s="2"/>
      <c r="J31" s="154">
        <f t="shared" ref="J31:K31" si="10">SUM(J7:J30)</f>
        <v>0</v>
      </c>
      <c r="K31" s="155">
        <f t="shared" si="10"/>
        <v>0</v>
      </c>
      <c r="L31" s="156">
        <f>SUM(L7:L30)</f>
        <v>0</v>
      </c>
      <c r="M31" s="157">
        <f>SUM(M7:M30)</f>
        <v>0</v>
      </c>
      <c r="N31" s="156">
        <f>SUM(N7:N30)</f>
        <v>0</v>
      </c>
      <c r="O31" s="158">
        <f t="shared" ref="O31:Q31" si="11">SUM(O7:O30)</f>
        <v>0</v>
      </c>
      <c r="P31" s="158">
        <f t="shared" si="11"/>
        <v>0</v>
      </c>
      <c r="Q31" s="159">
        <f t="shared" si="11"/>
        <v>0</v>
      </c>
      <c r="R31" s="160">
        <f>SUM(R7:R30)</f>
        <v>0</v>
      </c>
      <c r="S31" s="2"/>
      <c r="T31" s="161">
        <f>SUM(T7:T30)</f>
        <v>0</v>
      </c>
      <c r="U31" s="162">
        <f t="shared" ref="U31:AU31" si="12">SUM(U7:U30)</f>
        <v>0</v>
      </c>
      <c r="V31" s="162">
        <f t="shared" si="12"/>
        <v>0</v>
      </c>
      <c r="W31" s="162">
        <f t="shared" si="12"/>
        <v>0</v>
      </c>
      <c r="X31" s="162">
        <f t="shared" si="12"/>
        <v>0</v>
      </c>
      <c r="Y31" s="162">
        <f t="shared" si="12"/>
        <v>0</v>
      </c>
      <c r="Z31" s="162">
        <f t="shared" si="12"/>
        <v>0</v>
      </c>
      <c r="AA31" s="162">
        <f t="shared" si="12"/>
        <v>0</v>
      </c>
      <c r="AB31" s="162">
        <f t="shared" si="12"/>
        <v>0</v>
      </c>
      <c r="AC31" s="162">
        <f t="shared" si="12"/>
        <v>0</v>
      </c>
      <c r="AD31" s="162">
        <f t="shared" si="12"/>
        <v>0</v>
      </c>
      <c r="AE31" s="162">
        <f t="shared" si="12"/>
        <v>0</v>
      </c>
      <c r="AF31" s="162">
        <f t="shared" si="12"/>
        <v>0</v>
      </c>
      <c r="AG31" s="162">
        <f t="shared" si="12"/>
        <v>0</v>
      </c>
      <c r="AH31" s="162">
        <f t="shared" si="12"/>
        <v>0</v>
      </c>
      <c r="AI31" s="162">
        <f t="shared" si="12"/>
        <v>0</v>
      </c>
      <c r="AJ31" s="162">
        <f t="shared" si="12"/>
        <v>0</v>
      </c>
      <c r="AK31" s="162">
        <f t="shared" si="12"/>
        <v>0</v>
      </c>
      <c r="AL31" s="162">
        <f t="shared" si="12"/>
        <v>0</v>
      </c>
      <c r="AM31" s="162">
        <f t="shared" si="12"/>
        <v>0</v>
      </c>
      <c r="AN31" s="162">
        <f t="shared" si="12"/>
        <v>0</v>
      </c>
      <c r="AO31" s="162">
        <f t="shared" si="12"/>
        <v>0</v>
      </c>
      <c r="AP31" s="162">
        <f t="shared" si="12"/>
        <v>0</v>
      </c>
      <c r="AQ31" s="162">
        <f t="shared" si="12"/>
        <v>0</v>
      </c>
      <c r="AR31" s="162">
        <f t="shared" si="12"/>
        <v>0</v>
      </c>
      <c r="AS31" s="163">
        <f t="shared" si="12"/>
        <v>0</v>
      </c>
      <c r="AT31" s="164">
        <f t="shared" si="12"/>
        <v>0</v>
      </c>
      <c r="AU31" s="165">
        <f t="shared" si="12"/>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73</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71"/>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9"/>
  <sheetViews>
    <sheetView zoomScale="85" zoomScaleNormal="85" workbookViewId="0">
      <pane xSplit="4" ySplit="6" topLeftCell="E10" activePane="bottomRight" state="frozen"/>
      <selection pane="topRight" activeCell="M67" sqref="M67"/>
      <selection pane="bottomLeft" activeCell="M67" sqref="M67"/>
      <selection pane="bottomRight" activeCell="J2" sqref="J2"/>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74</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21</v>
      </c>
      <c r="F6" s="75" t="s">
        <v>75</v>
      </c>
      <c r="G6" s="75" t="s">
        <v>23</v>
      </c>
      <c r="H6" s="76" t="s">
        <v>24</v>
      </c>
      <c r="I6" s="77" t="s">
        <v>25</v>
      </c>
      <c r="J6" s="76" t="s">
        <v>26</v>
      </c>
      <c r="K6" s="78" t="s">
        <v>27</v>
      </c>
      <c r="L6" s="79" t="s">
        <v>28</v>
      </c>
      <c r="M6" s="80" t="s">
        <v>29</v>
      </c>
      <c r="N6" s="81" t="s">
        <v>30</v>
      </c>
      <c r="O6" s="82" t="s">
        <v>31</v>
      </c>
      <c r="P6" s="83" t="s">
        <v>32</v>
      </c>
      <c r="Q6" s="84" t="s">
        <v>76</v>
      </c>
      <c r="R6" s="85"/>
      <c r="S6" s="86" t="s">
        <v>25</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54</v>
      </c>
      <c r="AO6" s="88" t="s">
        <v>55</v>
      </c>
      <c r="AP6" s="88" t="s">
        <v>56</v>
      </c>
      <c r="AQ6" s="88" t="s">
        <v>57</v>
      </c>
      <c r="AR6" s="88" t="s">
        <v>58</v>
      </c>
      <c r="AS6" s="88" t="s">
        <v>59</v>
      </c>
      <c r="AT6" s="90" t="s">
        <v>60</v>
      </c>
      <c r="AU6" s="91" t="s">
        <v>61</v>
      </c>
      <c r="AV6" s="92" t="s">
        <v>62</v>
      </c>
    </row>
    <row r="7" spans="1:48" ht="19.75" customHeight="1">
      <c r="A7" s="94">
        <v>1</v>
      </c>
      <c r="B7" s="94">
        <v>1</v>
      </c>
      <c r="C7" s="175"/>
      <c r="D7" s="176"/>
      <c r="E7" s="97"/>
      <c r="F7" s="97"/>
      <c r="G7" s="185"/>
      <c r="H7" s="98"/>
      <c r="I7" s="99"/>
      <c r="J7" s="138">
        <f>IF(I7=1,(E7+F7+G7)/1.19,0)</f>
        <v>0</v>
      </c>
      <c r="K7" s="139">
        <f>IF(I7=2,H7/1.07,0)</f>
        <v>0</v>
      </c>
      <c r="L7" s="140">
        <f>IF(I7=1,J7*0.19,0)</f>
        <v>0</v>
      </c>
      <c r="M7" s="141">
        <f>IF(I7=2,K7*0.07,0)</f>
        <v>0</v>
      </c>
      <c r="N7" s="100"/>
      <c r="O7" s="101"/>
      <c r="P7" s="101"/>
      <c r="Q7" s="26"/>
      <c r="R7" s="30"/>
      <c r="S7" s="181"/>
      <c r="T7" s="183"/>
      <c r="U7" s="183"/>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44">
        <f t="shared" ref="AT7:AT30" si="0">IF(S7=1,R7/1.19*0.19,0)</f>
        <v>0</v>
      </c>
      <c r="AU7" s="143">
        <f t="shared" ref="AU7:AU30" si="1">IF(S7=2,R7/1.07*0.07,0)</f>
        <v>0</v>
      </c>
      <c r="AV7" s="106"/>
    </row>
    <row r="8" spans="1:48" ht="19.75" customHeight="1">
      <c r="A8" s="107">
        <f>A7+1</f>
        <v>2</v>
      </c>
      <c r="B8" s="107">
        <f>B7+1</f>
        <v>2</v>
      </c>
      <c r="C8" s="179"/>
      <c r="D8" s="180"/>
      <c r="E8" s="97"/>
      <c r="F8" s="97"/>
      <c r="G8" s="185"/>
      <c r="H8" s="98"/>
      <c r="I8" s="110"/>
      <c r="J8" s="27">
        <f>IF(I8=1,(E8+F8+G8)/1.19,0)</f>
        <v>0</v>
      </c>
      <c r="K8" s="25">
        <f t="shared" ref="K8:K30" si="2">IF(I8=2,H8/1.07,0)</f>
        <v>0</v>
      </c>
      <c r="L8" s="28">
        <f t="shared" ref="L8:L30" si="3">IF(I8=1,J8*0.19,0)</f>
        <v>0</v>
      </c>
      <c r="M8" s="26">
        <f t="shared" ref="M8:M30" si="4">IF(I8=2,K8*0.07,0)</f>
        <v>0</v>
      </c>
      <c r="N8" s="100"/>
      <c r="O8" s="101"/>
      <c r="P8" s="101"/>
      <c r="Q8" s="39"/>
      <c r="R8" s="31"/>
      <c r="S8" s="182"/>
      <c r="T8" s="177"/>
      <c r="U8" s="177"/>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44">
        <f t="shared" si="0"/>
        <v>0</v>
      </c>
      <c r="AU8" s="145">
        <f t="shared" si="1"/>
        <v>0</v>
      </c>
      <c r="AV8" s="106"/>
    </row>
    <row r="9" spans="1:48" ht="19.75" customHeight="1">
      <c r="A9" s="107">
        <f t="shared" ref="A9:B24" si="5">A8+1</f>
        <v>3</v>
      </c>
      <c r="B9" s="107">
        <f t="shared" si="5"/>
        <v>3</v>
      </c>
      <c r="C9" s="179"/>
      <c r="D9" s="180"/>
      <c r="E9" s="97"/>
      <c r="F9" s="97"/>
      <c r="G9" s="185"/>
      <c r="H9" s="98"/>
      <c r="I9" s="110"/>
      <c r="J9" s="27">
        <f t="shared" ref="J9:J30" si="6">IF(I9=1,(E9+F9+G9)/1.19,0)</f>
        <v>0</v>
      </c>
      <c r="K9" s="25">
        <f t="shared" si="2"/>
        <v>0</v>
      </c>
      <c r="L9" s="28">
        <f t="shared" si="3"/>
        <v>0</v>
      </c>
      <c r="M9" s="26">
        <f t="shared" si="4"/>
        <v>0</v>
      </c>
      <c r="N9" s="100"/>
      <c r="O9" s="101"/>
      <c r="P9" s="101"/>
      <c r="Q9" s="39"/>
      <c r="R9" s="31"/>
      <c r="S9" s="182"/>
      <c r="T9" s="177"/>
      <c r="U9" s="177"/>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44">
        <f t="shared" si="0"/>
        <v>0</v>
      </c>
      <c r="AU9" s="145">
        <f t="shared" si="1"/>
        <v>0</v>
      </c>
      <c r="AV9" s="106"/>
    </row>
    <row r="10" spans="1:48" ht="19.75" customHeight="1">
      <c r="A10" s="107">
        <f t="shared" si="5"/>
        <v>4</v>
      </c>
      <c r="B10" s="107">
        <f t="shared" si="5"/>
        <v>4</v>
      </c>
      <c r="C10" s="179"/>
      <c r="D10" s="180"/>
      <c r="E10" s="97"/>
      <c r="F10" s="97"/>
      <c r="G10" s="185"/>
      <c r="H10" s="98"/>
      <c r="I10" s="110"/>
      <c r="J10" s="27">
        <f t="shared" si="6"/>
        <v>0</v>
      </c>
      <c r="K10" s="25">
        <f t="shared" si="2"/>
        <v>0</v>
      </c>
      <c r="L10" s="28">
        <f t="shared" si="3"/>
        <v>0</v>
      </c>
      <c r="M10" s="26">
        <f t="shared" si="4"/>
        <v>0</v>
      </c>
      <c r="N10" s="100"/>
      <c r="O10" s="101"/>
      <c r="P10" s="101"/>
      <c r="Q10" s="39"/>
      <c r="R10" s="31"/>
      <c r="S10" s="182"/>
      <c r="T10" s="177"/>
      <c r="U10" s="177"/>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44">
        <f t="shared" si="0"/>
        <v>0</v>
      </c>
      <c r="AU10" s="145">
        <f t="shared" si="1"/>
        <v>0</v>
      </c>
      <c r="AV10" s="106"/>
    </row>
    <row r="11" spans="1:48" ht="19.75" customHeight="1">
      <c r="A11" s="107">
        <f t="shared" si="5"/>
        <v>5</v>
      </c>
      <c r="B11" s="107">
        <f t="shared" si="5"/>
        <v>5</v>
      </c>
      <c r="C11" s="179"/>
      <c r="D11" s="180"/>
      <c r="E11" s="97"/>
      <c r="F11" s="97"/>
      <c r="G11" s="185"/>
      <c r="H11" s="98"/>
      <c r="I11" s="110"/>
      <c r="J11" s="27">
        <f t="shared" si="6"/>
        <v>0</v>
      </c>
      <c r="K11" s="25">
        <f t="shared" si="2"/>
        <v>0</v>
      </c>
      <c r="L11" s="28">
        <f t="shared" si="3"/>
        <v>0</v>
      </c>
      <c r="M11" s="26">
        <f t="shared" si="4"/>
        <v>0</v>
      </c>
      <c r="N11" s="100"/>
      <c r="O11" s="101"/>
      <c r="P11" s="101"/>
      <c r="Q11" s="39"/>
      <c r="R11" s="31"/>
      <c r="S11" s="182"/>
      <c r="T11" s="177"/>
      <c r="U11" s="177"/>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44">
        <f t="shared" si="0"/>
        <v>0</v>
      </c>
      <c r="AU11" s="145">
        <f t="shared" si="1"/>
        <v>0</v>
      </c>
      <c r="AV11" s="106"/>
    </row>
    <row r="12" spans="1:48" ht="19.75" customHeight="1">
      <c r="A12" s="107">
        <f t="shared" si="5"/>
        <v>6</v>
      </c>
      <c r="B12" s="107">
        <f t="shared" si="5"/>
        <v>6</v>
      </c>
      <c r="C12" s="108"/>
      <c r="D12" s="109"/>
      <c r="E12" s="97"/>
      <c r="F12" s="97"/>
      <c r="G12" s="185"/>
      <c r="H12" s="98"/>
      <c r="I12" s="110"/>
      <c r="J12" s="27">
        <f t="shared" si="6"/>
        <v>0</v>
      </c>
      <c r="K12" s="25">
        <f t="shared" si="2"/>
        <v>0</v>
      </c>
      <c r="L12" s="28">
        <f t="shared" si="3"/>
        <v>0</v>
      </c>
      <c r="M12" s="26">
        <f t="shared" si="4"/>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0"/>
        <v>0</v>
      </c>
      <c r="AU12" s="145">
        <f t="shared" si="1"/>
        <v>0</v>
      </c>
      <c r="AV12" s="106"/>
    </row>
    <row r="13" spans="1:48" ht="19.75" customHeight="1">
      <c r="A13" s="107">
        <f t="shared" si="5"/>
        <v>7</v>
      </c>
      <c r="B13" s="107">
        <f t="shared" si="5"/>
        <v>7</v>
      </c>
      <c r="C13" s="108"/>
      <c r="D13" s="109"/>
      <c r="E13" s="97"/>
      <c r="F13" s="97"/>
      <c r="G13" s="185"/>
      <c r="H13" s="98"/>
      <c r="I13" s="110"/>
      <c r="J13" s="27">
        <f t="shared" si="6"/>
        <v>0</v>
      </c>
      <c r="K13" s="25">
        <f t="shared" si="2"/>
        <v>0</v>
      </c>
      <c r="L13" s="28">
        <f t="shared" si="3"/>
        <v>0</v>
      </c>
      <c r="M13" s="26">
        <f t="shared" si="4"/>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0"/>
        <v>0</v>
      </c>
      <c r="AU13" s="145">
        <f t="shared" si="1"/>
        <v>0</v>
      </c>
      <c r="AV13" s="106"/>
    </row>
    <row r="14" spans="1:48" ht="19.75" customHeight="1">
      <c r="A14" s="107">
        <f t="shared" si="5"/>
        <v>8</v>
      </c>
      <c r="B14" s="107">
        <f t="shared" si="5"/>
        <v>8</v>
      </c>
      <c r="C14" s="108"/>
      <c r="D14" s="109"/>
      <c r="E14" s="97"/>
      <c r="F14" s="97"/>
      <c r="G14" s="106"/>
      <c r="H14" s="98"/>
      <c r="I14" s="110"/>
      <c r="J14" s="27">
        <f t="shared" si="6"/>
        <v>0</v>
      </c>
      <c r="K14" s="25">
        <f t="shared" si="2"/>
        <v>0</v>
      </c>
      <c r="L14" s="28">
        <f t="shared" si="3"/>
        <v>0</v>
      </c>
      <c r="M14" s="26">
        <f t="shared" si="4"/>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0"/>
        <v>0</v>
      </c>
      <c r="AU14" s="145">
        <f t="shared" si="1"/>
        <v>0</v>
      </c>
      <c r="AV14" s="106"/>
    </row>
    <row r="15" spans="1:48" ht="19.75" customHeight="1">
      <c r="A15" s="107">
        <f t="shared" si="5"/>
        <v>9</v>
      </c>
      <c r="B15" s="107">
        <f t="shared" si="5"/>
        <v>9</v>
      </c>
      <c r="C15" s="108"/>
      <c r="D15" s="109"/>
      <c r="E15" s="97"/>
      <c r="F15" s="97"/>
      <c r="G15" s="106"/>
      <c r="H15" s="98"/>
      <c r="I15" s="110"/>
      <c r="J15" s="27">
        <f t="shared" si="6"/>
        <v>0</v>
      </c>
      <c r="K15" s="25">
        <f t="shared" si="2"/>
        <v>0</v>
      </c>
      <c r="L15" s="28">
        <f t="shared" si="3"/>
        <v>0</v>
      </c>
      <c r="M15" s="26">
        <f t="shared" si="4"/>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0"/>
        <v>0</v>
      </c>
      <c r="AU15" s="145">
        <f t="shared" si="1"/>
        <v>0</v>
      </c>
      <c r="AV15" s="106"/>
    </row>
    <row r="16" spans="1:48" ht="19.75" customHeight="1">
      <c r="A16" s="107">
        <f t="shared" si="5"/>
        <v>10</v>
      </c>
      <c r="B16" s="107">
        <f t="shared" si="5"/>
        <v>10</v>
      </c>
      <c r="C16" s="108"/>
      <c r="D16" s="109"/>
      <c r="E16" s="97"/>
      <c r="F16" s="97"/>
      <c r="G16" s="106"/>
      <c r="H16" s="98"/>
      <c r="I16" s="110"/>
      <c r="J16" s="27">
        <f t="shared" si="6"/>
        <v>0</v>
      </c>
      <c r="K16" s="25">
        <f t="shared" si="2"/>
        <v>0</v>
      </c>
      <c r="L16" s="28">
        <f t="shared" si="3"/>
        <v>0</v>
      </c>
      <c r="M16" s="26">
        <f t="shared" si="4"/>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0"/>
        <v>0</v>
      </c>
      <c r="AU16" s="145">
        <f t="shared" si="1"/>
        <v>0</v>
      </c>
      <c r="AV16" s="106"/>
    </row>
    <row r="17" spans="1:48" ht="19.75" customHeight="1">
      <c r="A17" s="107">
        <f t="shared" si="5"/>
        <v>11</v>
      </c>
      <c r="B17" s="107">
        <f t="shared" si="5"/>
        <v>11</v>
      </c>
      <c r="C17" s="108"/>
      <c r="D17" s="109"/>
      <c r="E17" s="97"/>
      <c r="F17" s="97"/>
      <c r="G17" s="106"/>
      <c r="H17" s="98"/>
      <c r="I17" s="110"/>
      <c r="J17" s="27">
        <f t="shared" si="6"/>
        <v>0</v>
      </c>
      <c r="K17" s="25">
        <f t="shared" si="2"/>
        <v>0</v>
      </c>
      <c r="L17" s="28">
        <f t="shared" si="3"/>
        <v>0</v>
      </c>
      <c r="M17" s="26">
        <f t="shared" si="4"/>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0"/>
        <v>0</v>
      </c>
      <c r="AU17" s="145">
        <f t="shared" si="1"/>
        <v>0</v>
      </c>
      <c r="AV17" s="106"/>
    </row>
    <row r="18" spans="1:48" ht="19.75" customHeight="1">
      <c r="A18" s="107">
        <f t="shared" si="5"/>
        <v>12</v>
      </c>
      <c r="B18" s="107">
        <f t="shared" si="5"/>
        <v>12</v>
      </c>
      <c r="C18" s="108"/>
      <c r="D18" s="109"/>
      <c r="E18" s="97"/>
      <c r="F18" s="97"/>
      <c r="G18" s="106"/>
      <c r="H18" s="98"/>
      <c r="I18" s="110"/>
      <c r="J18" s="27">
        <f t="shared" si="6"/>
        <v>0</v>
      </c>
      <c r="K18" s="25">
        <f t="shared" si="2"/>
        <v>0</v>
      </c>
      <c r="L18" s="28">
        <f t="shared" si="3"/>
        <v>0</v>
      </c>
      <c r="M18" s="26">
        <f t="shared" si="4"/>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0"/>
        <v>0</v>
      </c>
      <c r="AU18" s="145">
        <f t="shared" si="1"/>
        <v>0</v>
      </c>
      <c r="AV18" s="106"/>
    </row>
    <row r="19" spans="1:48" ht="19.75" customHeight="1">
      <c r="A19" s="107">
        <f t="shared" si="5"/>
        <v>13</v>
      </c>
      <c r="B19" s="107">
        <f t="shared" si="5"/>
        <v>13</v>
      </c>
      <c r="C19" s="108"/>
      <c r="D19" s="109"/>
      <c r="E19" s="97"/>
      <c r="F19" s="97"/>
      <c r="G19" s="106"/>
      <c r="H19" s="98"/>
      <c r="I19" s="110"/>
      <c r="J19" s="27">
        <f t="shared" si="6"/>
        <v>0</v>
      </c>
      <c r="K19" s="25">
        <f t="shared" si="2"/>
        <v>0</v>
      </c>
      <c r="L19" s="28">
        <f t="shared" si="3"/>
        <v>0</v>
      </c>
      <c r="M19" s="26">
        <f t="shared" si="4"/>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0"/>
        <v>0</v>
      </c>
      <c r="AU19" s="145">
        <f t="shared" si="1"/>
        <v>0</v>
      </c>
      <c r="AV19" s="106"/>
    </row>
    <row r="20" spans="1:48" ht="19.75" customHeight="1">
      <c r="A20" s="107">
        <f t="shared" si="5"/>
        <v>14</v>
      </c>
      <c r="B20" s="107">
        <f t="shared" si="5"/>
        <v>14</v>
      </c>
      <c r="C20" s="108"/>
      <c r="D20" s="109"/>
      <c r="E20" s="97"/>
      <c r="F20" s="97"/>
      <c r="G20" s="106"/>
      <c r="H20" s="98"/>
      <c r="I20" s="110"/>
      <c r="J20" s="27">
        <f t="shared" si="6"/>
        <v>0</v>
      </c>
      <c r="K20" s="25">
        <f t="shared" si="2"/>
        <v>0</v>
      </c>
      <c r="L20" s="28">
        <f t="shared" si="3"/>
        <v>0</v>
      </c>
      <c r="M20" s="26">
        <f t="shared" si="4"/>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0"/>
        <v>0</v>
      </c>
      <c r="AU20" s="145">
        <f t="shared" si="1"/>
        <v>0</v>
      </c>
      <c r="AV20" s="106"/>
    </row>
    <row r="21" spans="1:48" ht="19.75" customHeight="1">
      <c r="A21" s="107">
        <f t="shared" si="5"/>
        <v>15</v>
      </c>
      <c r="B21" s="107">
        <f t="shared" si="5"/>
        <v>15</v>
      </c>
      <c r="C21" s="108"/>
      <c r="D21" s="109"/>
      <c r="E21" s="97"/>
      <c r="F21" s="97"/>
      <c r="G21" s="106"/>
      <c r="H21" s="98"/>
      <c r="I21" s="110"/>
      <c r="J21" s="27">
        <f t="shared" si="6"/>
        <v>0</v>
      </c>
      <c r="K21" s="25">
        <f t="shared" si="2"/>
        <v>0</v>
      </c>
      <c r="L21" s="28">
        <f t="shared" si="3"/>
        <v>0</v>
      </c>
      <c r="M21" s="26">
        <f t="shared" si="4"/>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0"/>
        <v>0</v>
      </c>
      <c r="AU21" s="145">
        <f t="shared" si="1"/>
        <v>0</v>
      </c>
      <c r="AV21" s="106"/>
    </row>
    <row r="22" spans="1:48" ht="19.75" customHeight="1">
      <c r="A22" s="107">
        <f t="shared" si="5"/>
        <v>16</v>
      </c>
      <c r="B22" s="107">
        <f t="shared" si="5"/>
        <v>16</v>
      </c>
      <c r="C22" s="108"/>
      <c r="D22" s="109"/>
      <c r="E22" s="97"/>
      <c r="F22" s="97"/>
      <c r="G22" s="106"/>
      <c r="H22" s="98"/>
      <c r="I22" s="110"/>
      <c r="J22" s="27">
        <f t="shared" si="6"/>
        <v>0</v>
      </c>
      <c r="K22" s="25">
        <f t="shared" si="2"/>
        <v>0</v>
      </c>
      <c r="L22" s="28">
        <f t="shared" si="3"/>
        <v>0</v>
      </c>
      <c r="M22" s="26">
        <f t="shared" si="4"/>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0"/>
        <v>0</v>
      </c>
      <c r="AU22" s="145">
        <f t="shared" si="1"/>
        <v>0</v>
      </c>
      <c r="AV22" s="106"/>
    </row>
    <row r="23" spans="1:48" ht="19.75" customHeight="1">
      <c r="A23" s="107">
        <f t="shared" si="5"/>
        <v>17</v>
      </c>
      <c r="B23" s="107">
        <f t="shared" si="5"/>
        <v>17</v>
      </c>
      <c r="C23" s="108"/>
      <c r="D23" s="109"/>
      <c r="E23" s="97"/>
      <c r="F23" s="97"/>
      <c r="G23" s="106"/>
      <c r="H23" s="98"/>
      <c r="I23" s="110"/>
      <c r="J23" s="27">
        <f t="shared" si="6"/>
        <v>0</v>
      </c>
      <c r="K23" s="25">
        <f t="shared" si="2"/>
        <v>0</v>
      </c>
      <c r="L23" s="28">
        <f t="shared" si="3"/>
        <v>0</v>
      </c>
      <c r="M23" s="26">
        <f t="shared" si="4"/>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0"/>
        <v>0</v>
      </c>
      <c r="AU23" s="145">
        <f t="shared" si="1"/>
        <v>0</v>
      </c>
      <c r="AV23" s="106"/>
    </row>
    <row r="24" spans="1:48" ht="19.75" customHeight="1">
      <c r="A24" s="107">
        <f t="shared" si="5"/>
        <v>18</v>
      </c>
      <c r="B24" s="107">
        <f t="shared" si="5"/>
        <v>18</v>
      </c>
      <c r="C24" s="108"/>
      <c r="D24" s="109"/>
      <c r="E24" s="97"/>
      <c r="F24" s="97"/>
      <c r="G24" s="106"/>
      <c r="H24" s="98"/>
      <c r="I24" s="110"/>
      <c r="J24" s="27">
        <f t="shared" si="6"/>
        <v>0</v>
      </c>
      <c r="K24" s="25">
        <f t="shared" si="2"/>
        <v>0</v>
      </c>
      <c r="L24" s="28">
        <f t="shared" si="3"/>
        <v>0</v>
      </c>
      <c r="M24" s="26">
        <f t="shared" si="4"/>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0"/>
        <v>0</v>
      </c>
      <c r="AU24" s="145">
        <f t="shared" si="1"/>
        <v>0</v>
      </c>
      <c r="AV24" s="106"/>
    </row>
    <row r="25" spans="1:48" ht="19.75" customHeight="1">
      <c r="A25" s="107">
        <f t="shared" ref="A25:B30" si="7">A24+1</f>
        <v>19</v>
      </c>
      <c r="B25" s="107">
        <f t="shared" si="7"/>
        <v>19</v>
      </c>
      <c r="C25" s="108"/>
      <c r="D25" s="109"/>
      <c r="E25" s="97"/>
      <c r="F25" s="97"/>
      <c r="G25" s="106"/>
      <c r="H25" s="98"/>
      <c r="I25" s="110"/>
      <c r="J25" s="27">
        <f t="shared" si="6"/>
        <v>0</v>
      </c>
      <c r="K25" s="25">
        <f t="shared" si="2"/>
        <v>0</v>
      </c>
      <c r="L25" s="28">
        <f t="shared" si="3"/>
        <v>0</v>
      </c>
      <c r="M25" s="26">
        <f t="shared" si="4"/>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0"/>
        <v>0</v>
      </c>
      <c r="AU25" s="145">
        <f t="shared" si="1"/>
        <v>0</v>
      </c>
      <c r="AV25" s="106"/>
    </row>
    <row r="26" spans="1:48" ht="19.75" customHeight="1">
      <c r="A26" s="107">
        <f t="shared" si="7"/>
        <v>20</v>
      </c>
      <c r="B26" s="107">
        <f t="shared" si="7"/>
        <v>20</v>
      </c>
      <c r="C26" s="108"/>
      <c r="D26" s="109"/>
      <c r="E26" s="97"/>
      <c r="F26" s="97"/>
      <c r="G26" s="106"/>
      <c r="H26" s="98"/>
      <c r="I26" s="110"/>
      <c r="J26" s="27">
        <f t="shared" si="6"/>
        <v>0</v>
      </c>
      <c r="K26" s="25">
        <f t="shared" si="2"/>
        <v>0</v>
      </c>
      <c r="L26" s="28">
        <f t="shared" si="3"/>
        <v>0</v>
      </c>
      <c r="M26" s="26">
        <f t="shared" si="4"/>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0"/>
        <v>0</v>
      </c>
      <c r="AU26" s="145">
        <f t="shared" si="1"/>
        <v>0</v>
      </c>
      <c r="AV26" s="106"/>
    </row>
    <row r="27" spans="1:48" ht="19.75" customHeight="1">
      <c r="A27" s="107">
        <f t="shared" si="7"/>
        <v>21</v>
      </c>
      <c r="B27" s="107">
        <f t="shared" si="7"/>
        <v>21</v>
      </c>
      <c r="C27" s="108"/>
      <c r="D27" s="109"/>
      <c r="E27" s="97"/>
      <c r="F27" s="97"/>
      <c r="G27" s="106"/>
      <c r="H27" s="98"/>
      <c r="I27" s="110"/>
      <c r="J27" s="27">
        <f t="shared" si="6"/>
        <v>0</v>
      </c>
      <c r="K27" s="25">
        <f t="shared" si="2"/>
        <v>0</v>
      </c>
      <c r="L27" s="28">
        <f t="shared" si="3"/>
        <v>0</v>
      </c>
      <c r="M27" s="26">
        <f t="shared" si="4"/>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0"/>
        <v>0</v>
      </c>
      <c r="AU27" s="145">
        <f t="shared" si="1"/>
        <v>0</v>
      </c>
      <c r="AV27" s="113"/>
    </row>
    <row r="28" spans="1:48" ht="19.75" customHeight="1">
      <c r="A28" s="107">
        <f t="shared" si="7"/>
        <v>22</v>
      </c>
      <c r="B28" s="107">
        <f t="shared" si="7"/>
        <v>22</v>
      </c>
      <c r="C28" s="108"/>
      <c r="D28" s="109"/>
      <c r="E28" s="97"/>
      <c r="F28" s="97"/>
      <c r="G28" s="106"/>
      <c r="H28" s="98"/>
      <c r="I28" s="110"/>
      <c r="J28" s="27">
        <f t="shared" si="6"/>
        <v>0</v>
      </c>
      <c r="K28" s="25">
        <f t="shared" si="2"/>
        <v>0</v>
      </c>
      <c r="L28" s="28">
        <f t="shared" si="3"/>
        <v>0</v>
      </c>
      <c r="M28" s="26">
        <f t="shared" si="4"/>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0"/>
        <v>0</v>
      </c>
      <c r="AU28" s="145">
        <f t="shared" si="1"/>
        <v>0</v>
      </c>
      <c r="AV28" s="113"/>
    </row>
    <row r="29" spans="1:48" ht="19.75" customHeight="1">
      <c r="A29" s="107">
        <f t="shared" si="7"/>
        <v>23</v>
      </c>
      <c r="B29" s="107">
        <f t="shared" si="7"/>
        <v>23</v>
      </c>
      <c r="C29" s="108"/>
      <c r="D29" s="109"/>
      <c r="E29" s="97"/>
      <c r="F29" s="97"/>
      <c r="G29" s="106"/>
      <c r="H29" s="98"/>
      <c r="I29" s="110"/>
      <c r="J29" s="27">
        <f t="shared" si="6"/>
        <v>0</v>
      </c>
      <c r="K29" s="25">
        <f t="shared" si="2"/>
        <v>0</v>
      </c>
      <c r="L29" s="28">
        <f t="shared" si="3"/>
        <v>0</v>
      </c>
      <c r="M29" s="26">
        <f t="shared" si="4"/>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0"/>
        <v>0</v>
      </c>
      <c r="AU29" s="145">
        <f t="shared" si="1"/>
        <v>0</v>
      </c>
      <c r="AV29" s="113"/>
    </row>
    <row r="30" spans="1:48" ht="19.75" customHeight="1" thickBot="1">
      <c r="A30" s="107">
        <f t="shared" si="7"/>
        <v>24</v>
      </c>
      <c r="B30" s="107">
        <f t="shared" si="7"/>
        <v>24</v>
      </c>
      <c r="C30" s="108"/>
      <c r="D30" s="109"/>
      <c r="E30" s="97"/>
      <c r="F30" s="97"/>
      <c r="G30" s="106"/>
      <c r="H30" s="98"/>
      <c r="I30" s="114"/>
      <c r="J30" s="27">
        <f t="shared" si="6"/>
        <v>0</v>
      </c>
      <c r="K30" s="146">
        <f t="shared" si="2"/>
        <v>0</v>
      </c>
      <c r="L30" s="147">
        <f t="shared" si="3"/>
        <v>0</v>
      </c>
      <c r="M30" s="148">
        <f t="shared" si="4"/>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9">
        <f t="shared" si="0"/>
        <v>0</v>
      </c>
      <c r="AU30" s="150">
        <f t="shared" si="1"/>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78</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71"/>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9"/>
  <sheetViews>
    <sheetView zoomScale="85" zoomScaleNormal="85" workbookViewId="0">
      <pane xSplit="4" ySplit="6" topLeftCell="I7" activePane="bottomRight" state="frozen"/>
      <selection pane="topRight" activeCell="M67" sqref="M67"/>
      <selection pane="bottomLeft" activeCell="M67" sqref="M67"/>
      <selection pane="bottomRight" activeCell="N1" sqref="N1"/>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79</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21</v>
      </c>
      <c r="F6" s="75" t="s">
        <v>75</v>
      </c>
      <c r="G6" s="75" t="s">
        <v>23</v>
      </c>
      <c r="H6" s="76" t="s">
        <v>24</v>
      </c>
      <c r="I6" s="77" t="s">
        <v>25</v>
      </c>
      <c r="J6" s="76" t="s">
        <v>26</v>
      </c>
      <c r="K6" s="78" t="s">
        <v>27</v>
      </c>
      <c r="L6" s="79" t="s">
        <v>28</v>
      </c>
      <c r="M6" s="80" t="s">
        <v>29</v>
      </c>
      <c r="N6" s="81" t="s">
        <v>30</v>
      </c>
      <c r="O6" s="82" t="s">
        <v>31</v>
      </c>
      <c r="P6" s="83" t="s">
        <v>32</v>
      </c>
      <c r="Q6" s="84" t="s">
        <v>76</v>
      </c>
      <c r="R6" s="85"/>
      <c r="S6" s="86" t="s">
        <v>25</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54</v>
      </c>
      <c r="AO6" s="88" t="s">
        <v>55</v>
      </c>
      <c r="AP6" s="88" t="s">
        <v>56</v>
      </c>
      <c r="AQ6" s="88" t="s">
        <v>57</v>
      </c>
      <c r="AR6" s="88" t="s">
        <v>58</v>
      </c>
      <c r="AS6" s="88" t="s">
        <v>59</v>
      </c>
      <c r="AT6" s="90" t="s">
        <v>60</v>
      </c>
      <c r="AU6" s="91" t="s">
        <v>61</v>
      </c>
      <c r="AV6" s="92" t="s">
        <v>62</v>
      </c>
    </row>
    <row r="7" spans="1:48" ht="19.75" customHeight="1">
      <c r="A7" s="94">
        <v>1</v>
      </c>
      <c r="B7" s="94">
        <v>1</v>
      </c>
      <c r="C7" s="95"/>
      <c r="D7" s="96"/>
      <c r="E7" s="97"/>
      <c r="F7" s="97"/>
      <c r="G7" s="185"/>
      <c r="H7" s="98"/>
      <c r="I7" s="99"/>
      <c r="J7" s="138">
        <f>IF(I7=1,(E7+F7+G7)/1.19,0)</f>
        <v>0</v>
      </c>
      <c r="K7" s="139">
        <f>IF(I7=2,H7/1.07,0)</f>
        <v>0</v>
      </c>
      <c r="L7" s="140">
        <f>IF(I7=1,J7*0.19,0)</f>
        <v>0</v>
      </c>
      <c r="M7" s="141">
        <f>IF(I7=2,K7*0.07,0)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 t="shared" ref="AT7:AT30" si="0">IF(S7=1,R7/1.19*0.19,0)</f>
        <v>0</v>
      </c>
      <c r="AU7" s="143">
        <f t="shared" ref="AU7:AU30" si="1">IF(S7=2,R7/1.07*0.07,0)</f>
        <v>0</v>
      </c>
      <c r="AV7" s="106"/>
    </row>
    <row r="8" spans="1:48" ht="19.75" customHeight="1">
      <c r="A8" s="107">
        <f>A7+1</f>
        <v>2</v>
      </c>
      <c r="B8" s="107">
        <f>B7+1</f>
        <v>2</v>
      </c>
      <c r="C8" s="108"/>
      <c r="D8" s="109"/>
      <c r="E8" s="97"/>
      <c r="F8" s="97"/>
      <c r="G8" s="185"/>
      <c r="H8" s="98"/>
      <c r="I8" s="110"/>
      <c r="J8" s="27">
        <f>IF(I8=1,(E8+F8+G8)/1.19,0)</f>
        <v>0</v>
      </c>
      <c r="K8" s="25">
        <f t="shared" ref="K8:K30" si="2">IF(I8=2,H8/1.07,0)</f>
        <v>0</v>
      </c>
      <c r="L8" s="28">
        <f t="shared" ref="L8:L30" si="3">IF(I8=1,J8*0.19,0)</f>
        <v>0</v>
      </c>
      <c r="M8" s="26">
        <f t="shared" ref="M8:M30" si="4">IF(I8=2,K8*0.07,0)</f>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 t="shared" si="0"/>
        <v>0</v>
      </c>
      <c r="AU8" s="145">
        <f t="shared" si="1"/>
        <v>0</v>
      </c>
      <c r="AV8" s="106"/>
    </row>
    <row r="9" spans="1:48" ht="19.75" customHeight="1">
      <c r="A9" s="107">
        <f t="shared" ref="A9:B24" si="5">A8+1</f>
        <v>3</v>
      </c>
      <c r="B9" s="107">
        <f t="shared" si="5"/>
        <v>3</v>
      </c>
      <c r="C9" s="108"/>
      <c r="D9" s="109"/>
      <c r="E9" s="97"/>
      <c r="F9" s="97"/>
      <c r="G9" s="185"/>
      <c r="H9" s="98"/>
      <c r="I9" s="110"/>
      <c r="J9" s="27">
        <f t="shared" ref="J9:J30" si="6">IF(I9=1,(E9+F9+G9)/1.19,0)</f>
        <v>0</v>
      </c>
      <c r="K9" s="25">
        <f t="shared" si="2"/>
        <v>0</v>
      </c>
      <c r="L9" s="28">
        <f t="shared" si="3"/>
        <v>0</v>
      </c>
      <c r="M9" s="26">
        <f t="shared" si="4"/>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si="0"/>
        <v>0</v>
      </c>
      <c r="AU9" s="145">
        <f t="shared" si="1"/>
        <v>0</v>
      </c>
      <c r="AV9" s="106"/>
    </row>
    <row r="10" spans="1:48" ht="19.75" customHeight="1">
      <c r="A10" s="107">
        <f t="shared" si="5"/>
        <v>4</v>
      </c>
      <c r="B10" s="107">
        <f t="shared" si="5"/>
        <v>4</v>
      </c>
      <c r="C10" s="108"/>
      <c r="D10" s="109"/>
      <c r="E10" s="97"/>
      <c r="F10" s="97"/>
      <c r="G10" s="185"/>
      <c r="H10" s="98"/>
      <c r="I10" s="110"/>
      <c r="J10" s="27">
        <f t="shared" si="6"/>
        <v>0</v>
      </c>
      <c r="K10" s="25">
        <f t="shared" si="2"/>
        <v>0</v>
      </c>
      <c r="L10" s="28">
        <f t="shared" si="3"/>
        <v>0</v>
      </c>
      <c r="M10" s="26">
        <f t="shared" si="4"/>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0"/>
        <v>0</v>
      </c>
      <c r="AU10" s="145">
        <f t="shared" si="1"/>
        <v>0</v>
      </c>
      <c r="AV10" s="106"/>
    </row>
    <row r="11" spans="1:48" ht="19.75" customHeight="1">
      <c r="A11" s="107">
        <f t="shared" si="5"/>
        <v>5</v>
      </c>
      <c r="B11" s="107">
        <f t="shared" si="5"/>
        <v>5</v>
      </c>
      <c r="C11" s="108"/>
      <c r="D11" s="109"/>
      <c r="E11" s="97"/>
      <c r="F11" s="97"/>
      <c r="G11" s="185"/>
      <c r="H11" s="98"/>
      <c r="I11" s="110"/>
      <c r="J11" s="27">
        <f t="shared" si="6"/>
        <v>0</v>
      </c>
      <c r="K11" s="25">
        <f t="shared" si="2"/>
        <v>0</v>
      </c>
      <c r="L11" s="28">
        <f t="shared" si="3"/>
        <v>0</v>
      </c>
      <c r="M11" s="26">
        <f t="shared" si="4"/>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0"/>
        <v>0</v>
      </c>
      <c r="AU11" s="145">
        <f t="shared" si="1"/>
        <v>0</v>
      </c>
      <c r="AV11" s="106"/>
    </row>
    <row r="12" spans="1:48" ht="19.75" customHeight="1">
      <c r="A12" s="107">
        <f t="shared" si="5"/>
        <v>6</v>
      </c>
      <c r="B12" s="107">
        <f t="shared" si="5"/>
        <v>6</v>
      </c>
      <c r="C12" s="108"/>
      <c r="D12" s="109"/>
      <c r="E12" s="97"/>
      <c r="F12" s="97"/>
      <c r="G12" s="185"/>
      <c r="H12" s="98"/>
      <c r="I12" s="110"/>
      <c r="J12" s="27">
        <f t="shared" si="6"/>
        <v>0</v>
      </c>
      <c r="K12" s="25">
        <f t="shared" si="2"/>
        <v>0</v>
      </c>
      <c r="L12" s="28">
        <f t="shared" si="3"/>
        <v>0</v>
      </c>
      <c r="M12" s="26">
        <f t="shared" si="4"/>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0"/>
        <v>0</v>
      </c>
      <c r="AU12" s="145">
        <f t="shared" si="1"/>
        <v>0</v>
      </c>
      <c r="AV12" s="106"/>
    </row>
    <row r="13" spans="1:48" ht="19.75" customHeight="1">
      <c r="A13" s="107">
        <f t="shared" si="5"/>
        <v>7</v>
      </c>
      <c r="B13" s="107">
        <f t="shared" si="5"/>
        <v>7</v>
      </c>
      <c r="C13" s="108"/>
      <c r="D13" s="109"/>
      <c r="E13" s="97"/>
      <c r="F13" s="97"/>
      <c r="G13" s="185"/>
      <c r="H13" s="98"/>
      <c r="I13" s="110"/>
      <c r="J13" s="27">
        <f t="shared" si="6"/>
        <v>0</v>
      </c>
      <c r="K13" s="25">
        <f t="shared" si="2"/>
        <v>0</v>
      </c>
      <c r="L13" s="28">
        <f t="shared" si="3"/>
        <v>0</v>
      </c>
      <c r="M13" s="26">
        <f t="shared" si="4"/>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0"/>
        <v>0</v>
      </c>
      <c r="AU13" s="145">
        <f t="shared" si="1"/>
        <v>0</v>
      </c>
      <c r="AV13" s="106"/>
    </row>
    <row r="14" spans="1:48" ht="19.75" customHeight="1">
      <c r="A14" s="107">
        <f t="shared" si="5"/>
        <v>8</v>
      </c>
      <c r="B14" s="107">
        <f t="shared" si="5"/>
        <v>8</v>
      </c>
      <c r="C14" s="108"/>
      <c r="D14" s="109"/>
      <c r="E14" s="97"/>
      <c r="F14" s="97"/>
      <c r="G14" s="106"/>
      <c r="H14" s="98"/>
      <c r="I14" s="110"/>
      <c r="J14" s="27">
        <f t="shared" si="6"/>
        <v>0</v>
      </c>
      <c r="K14" s="25">
        <f t="shared" si="2"/>
        <v>0</v>
      </c>
      <c r="L14" s="28">
        <f t="shared" si="3"/>
        <v>0</v>
      </c>
      <c r="M14" s="26">
        <f t="shared" si="4"/>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0"/>
        <v>0</v>
      </c>
      <c r="AU14" s="145">
        <f t="shared" si="1"/>
        <v>0</v>
      </c>
      <c r="AV14" s="106"/>
    </row>
    <row r="15" spans="1:48" ht="19.75" customHeight="1">
      <c r="A15" s="107">
        <f t="shared" si="5"/>
        <v>9</v>
      </c>
      <c r="B15" s="107">
        <f t="shared" si="5"/>
        <v>9</v>
      </c>
      <c r="C15" s="108"/>
      <c r="D15" s="109"/>
      <c r="E15" s="97"/>
      <c r="F15" s="97"/>
      <c r="G15" s="106"/>
      <c r="H15" s="98"/>
      <c r="I15" s="110"/>
      <c r="J15" s="27">
        <f t="shared" si="6"/>
        <v>0</v>
      </c>
      <c r="K15" s="25">
        <f t="shared" si="2"/>
        <v>0</v>
      </c>
      <c r="L15" s="28">
        <f t="shared" si="3"/>
        <v>0</v>
      </c>
      <c r="M15" s="26">
        <f t="shared" si="4"/>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0"/>
        <v>0</v>
      </c>
      <c r="AU15" s="145">
        <f t="shared" si="1"/>
        <v>0</v>
      </c>
      <c r="AV15" s="106"/>
    </row>
    <row r="16" spans="1:48" ht="19.75" customHeight="1">
      <c r="A16" s="107">
        <f t="shared" si="5"/>
        <v>10</v>
      </c>
      <c r="B16" s="107">
        <f t="shared" si="5"/>
        <v>10</v>
      </c>
      <c r="C16" s="108"/>
      <c r="D16" s="109"/>
      <c r="E16" s="97"/>
      <c r="F16" s="97"/>
      <c r="G16" s="106"/>
      <c r="H16" s="98"/>
      <c r="I16" s="110"/>
      <c r="J16" s="27">
        <f t="shared" si="6"/>
        <v>0</v>
      </c>
      <c r="K16" s="25">
        <f t="shared" si="2"/>
        <v>0</v>
      </c>
      <c r="L16" s="28">
        <f t="shared" si="3"/>
        <v>0</v>
      </c>
      <c r="M16" s="26">
        <f t="shared" si="4"/>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0"/>
        <v>0</v>
      </c>
      <c r="AU16" s="145">
        <f t="shared" si="1"/>
        <v>0</v>
      </c>
      <c r="AV16" s="106"/>
    </row>
    <row r="17" spans="1:48" ht="19.75" customHeight="1">
      <c r="A17" s="107">
        <f t="shared" si="5"/>
        <v>11</v>
      </c>
      <c r="B17" s="107">
        <f t="shared" si="5"/>
        <v>11</v>
      </c>
      <c r="C17" s="108"/>
      <c r="D17" s="109"/>
      <c r="E17" s="97"/>
      <c r="F17" s="97"/>
      <c r="G17" s="106"/>
      <c r="H17" s="98"/>
      <c r="I17" s="110"/>
      <c r="J17" s="27">
        <f t="shared" si="6"/>
        <v>0</v>
      </c>
      <c r="K17" s="25">
        <f t="shared" si="2"/>
        <v>0</v>
      </c>
      <c r="L17" s="28">
        <f t="shared" si="3"/>
        <v>0</v>
      </c>
      <c r="M17" s="26">
        <f t="shared" si="4"/>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0"/>
        <v>0</v>
      </c>
      <c r="AU17" s="145">
        <f t="shared" si="1"/>
        <v>0</v>
      </c>
      <c r="AV17" s="106"/>
    </row>
    <row r="18" spans="1:48" ht="19.75" customHeight="1">
      <c r="A18" s="107">
        <f t="shared" si="5"/>
        <v>12</v>
      </c>
      <c r="B18" s="107">
        <f t="shared" si="5"/>
        <v>12</v>
      </c>
      <c r="C18" s="108"/>
      <c r="D18" s="109"/>
      <c r="E18" s="97"/>
      <c r="F18" s="97"/>
      <c r="G18" s="106"/>
      <c r="H18" s="98"/>
      <c r="I18" s="110"/>
      <c r="J18" s="27">
        <f t="shared" si="6"/>
        <v>0</v>
      </c>
      <c r="K18" s="25">
        <f t="shared" si="2"/>
        <v>0</v>
      </c>
      <c r="L18" s="28">
        <f t="shared" si="3"/>
        <v>0</v>
      </c>
      <c r="M18" s="26">
        <f t="shared" si="4"/>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0"/>
        <v>0</v>
      </c>
      <c r="AU18" s="145">
        <f t="shared" si="1"/>
        <v>0</v>
      </c>
      <c r="AV18" s="106"/>
    </row>
    <row r="19" spans="1:48" ht="19.75" customHeight="1">
      <c r="A19" s="107">
        <f t="shared" si="5"/>
        <v>13</v>
      </c>
      <c r="B19" s="107">
        <f t="shared" si="5"/>
        <v>13</v>
      </c>
      <c r="C19" s="108"/>
      <c r="D19" s="109"/>
      <c r="E19" s="97"/>
      <c r="F19" s="97"/>
      <c r="G19" s="106"/>
      <c r="H19" s="98"/>
      <c r="I19" s="110"/>
      <c r="J19" s="27">
        <f t="shared" si="6"/>
        <v>0</v>
      </c>
      <c r="K19" s="25">
        <f t="shared" si="2"/>
        <v>0</v>
      </c>
      <c r="L19" s="28">
        <f t="shared" si="3"/>
        <v>0</v>
      </c>
      <c r="M19" s="26">
        <f t="shared" si="4"/>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0"/>
        <v>0</v>
      </c>
      <c r="AU19" s="145">
        <f t="shared" si="1"/>
        <v>0</v>
      </c>
      <c r="AV19" s="106"/>
    </row>
    <row r="20" spans="1:48" ht="19.75" customHeight="1">
      <c r="A20" s="107">
        <f t="shared" si="5"/>
        <v>14</v>
      </c>
      <c r="B20" s="107">
        <f t="shared" si="5"/>
        <v>14</v>
      </c>
      <c r="C20" s="108"/>
      <c r="D20" s="109"/>
      <c r="E20" s="97"/>
      <c r="F20" s="97"/>
      <c r="G20" s="106"/>
      <c r="H20" s="98"/>
      <c r="I20" s="110"/>
      <c r="J20" s="27">
        <f t="shared" si="6"/>
        <v>0</v>
      </c>
      <c r="K20" s="25">
        <f t="shared" si="2"/>
        <v>0</v>
      </c>
      <c r="L20" s="28">
        <f t="shared" si="3"/>
        <v>0</v>
      </c>
      <c r="M20" s="26">
        <f t="shared" si="4"/>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0"/>
        <v>0</v>
      </c>
      <c r="AU20" s="145">
        <f t="shared" si="1"/>
        <v>0</v>
      </c>
      <c r="AV20" s="106"/>
    </row>
    <row r="21" spans="1:48" ht="19.75" customHeight="1">
      <c r="A21" s="107">
        <f t="shared" si="5"/>
        <v>15</v>
      </c>
      <c r="B21" s="107">
        <f t="shared" si="5"/>
        <v>15</v>
      </c>
      <c r="C21" s="108"/>
      <c r="D21" s="109"/>
      <c r="E21" s="97"/>
      <c r="F21" s="97"/>
      <c r="G21" s="106"/>
      <c r="H21" s="98"/>
      <c r="I21" s="110"/>
      <c r="J21" s="27">
        <f t="shared" si="6"/>
        <v>0</v>
      </c>
      <c r="K21" s="25">
        <f t="shared" si="2"/>
        <v>0</v>
      </c>
      <c r="L21" s="28">
        <f t="shared" si="3"/>
        <v>0</v>
      </c>
      <c r="M21" s="26">
        <f t="shared" si="4"/>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0"/>
        <v>0</v>
      </c>
      <c r="AU21" s="145">
        <f t="shared" si="1"/>
        <v>0</v>
      </c>
      <c r="AV21" s="106"/>
    </row>
    <row r="22" spans="1:48" ht="19.75" customHeight="1">
      <c r="A22" s="107">
        <f t="shared" si="5"/>
        <v>16</v>
      </c>
      <c r="B22" s="107">
        <f t="shared" si="5"/>
        <v>16</v>
      </c>
      <c r="C22" s="108"/>
      <c r="D22" s="109"/>
      <c r="E22" s="97"/>
      <c r="F22" s="97"/>
      <c r="G22" s="106"/>
      <c r="H22" s="98"/>
      <c r="I22" s="110"/>
      <c r="J22" s="27">
        <f t="shared" si="6"/>
        <v>0</v>
      </c>
      <c r="K22" s="25">
        <f t="shared" si="2"/>
        <v>0</v>
      </c>
      <c r="L22" s="28">
        <f t="shared" si="3"/>
        <v>0</v>
      </c>
      <c r="M22" s="26">
        <f t="shared" si="4"/>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0"/>
        <v>0</v>
      </c>
      <c r="AU22" s="145">
        <f t="shared" si="1"/>
        <v>0</v>
      </c>
      <c r="AV22" s="106"/>
    </row>
    <row r="23" spans="1:48" ht="19.75" customHeight="1">
      <c r="A23" s="107">
        <f t="shared" si="5"/>
        <v>17</v>
      </c>
      <c r="B23" s="107">
        <f t="shared" si="5"/>
        <v>17</v>
      </c>
      <c r="C23" s="108"/>
      <c r="D23" s="109"/>
      <c r="E23" s="97"/>
      <c r="F23" s="97"/>
      <c r="G23" s="106"/>
      <c r="H23" s="98"/>
      <c r="I23" s="110"/>
      <c r="J23" s="27">
        <f t="shared" si="6"/>
        <v>0</v>
      </c>
      <c r="K23" s="25">
        <f t="shared" si="2"/>
        <v>0</v>
      </c>
      <c r="L23" s="28">
        <f t="shared" si="3"/>
        <v>0</v>
      </c>
      <c r="M23" s="26">
        <f t="shared" si="4"/>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0"/>
        <v>0</v>
      </c>
      <c r="AU23" s="145">
        <f t="shared" si="1"/>
        <v>0</v>
      </c>
      <c r="AV23" s="106"/>
    </row>
    <row r="24" spans="1:48" ht="19.75" customHeight="1">
      <c r="A24" s="107">
        <f t="shared" si="5"/>
        <v>18</v>
      </c>
      <c r="B24" s="107">
        <f t="shared" si="5"/>
        <v>18</v>
      </c>
      <c r="C24" s="108"/>
      <c r="D24" s="109"/>
      <c r="E24" s="97"/>
      <c r="F24" s="97"/>
      <c r="G24" s="106"/>
      <c r="H24" s="98"/>
      <c r="I24" s="110"/>
      <c r="J24" s="27">
        <f t="shared" si="6"/>
        <v>0</v>
      </c>
      <c r="K24" s="25">
        <f t="shared" si="2"/>
        <v>0</v>
      </c>
      <c r="L24" s="28">
        <f t="shared" si="3"/>
        <v>0</v>
      </c>
      <c r="M24" s="26">
        <f t="shared" si="4"/>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0"/>
        <v>0</v>
      </c>
      <c r="AU24" s="145">
        <f t="shared" si="1"/>
        <v>0</v>
      </c>
      <c r="AV24" s="106"/>
    </row>
    <row r="25" spans="1:48" ht="19.75" customHeight="1">
      <c r="A25" s="107">
        <f t="shared" ref="A25:B30" si="7">A24+1</f>
        <v>19</v>
      </c>
      <c r="B25" s="107">
        <f t="shared" si="7"/>
        <v>19</v>
      </c>
      <c r="C25" s="108"/>
      <c r="D25" s="109"/>
      <c r="E25" s="97"/>
      <c r="F25" s="97"/>
      <c r="G25" s="106"/>
      <c r="H25" s="98"/>
      <c r="I25" s="110"/>
      <c r="J25" s="27">
        <f t="shared" si="6"/>
        <v>0</v>
      </c>
      <c r="K25" s="25">
        <f t="shared" si="2"/>
        <v>0</v>
      </c>
      <c r="L25" s="28">
        <f t="shared" si="3"/>
        <v>0</v>
      </c>
      <c r="M25" s="26">
        <f t="shared" si="4"/>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0"/>
        <v>0</v>
      </c>
      <c r="AU25" s="145">
        <f t="shared" si="1"/>
        <v>0</v>
      </c>
      <c r="AV25" s="106"/>
    </row>
    <row r="26" spans="1:48" ht="19.75" customHeight="1">
      <c r="A26" s="107">
        <f t="shared" si="7"/>
        <v>20</v>
      </c>
      <c r="B26" s="107">
        <f t="shared" si="7"/>
        <v>20</v>
      </c>
      <c r="C26" s="108"/>
      <c r="D26" s="109"/>
      <c r="E26" s="97"/>
      <c r="F26" s="97"/>
      <c r="G26" s="106"/>
      <c r="H26" s="98"/>
      <c r="I26" s="110"/>
      <c r="J26" s="27">
        <f t="shared" si="6"/>
        <v>0</v>
      </c>
      <c r="K26" s="25">
        <f t="shared" si="2"/>
        <v>0</v>
      </c>
      <c r="L26" s="28">
        <f t="shared" si="3"/>
        <v>0</v>
      </c>
      <c r="M26" s="26">
        <f t="shared" si="4"/>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0"/>
        <v>0</v>
      </c>
      <c r="AU26" s="145">
        <f t="shared" si="1"/>
        <v>0</v>
      </c>
      <c r="AV26" s="106"/>
    </row>
    <row r="27" spans="1:48" ht="19.75" customHeight="1">
      <c r="A27" s="107">
        <f t="shared" si="7"/>
        <v>21</v>
      </c>
      <c r="B27" s="107">
        <f t="shared" si="7"/>
        <v>21</v>
      </c>
      <c r="C27" s="108"/>
      <c r="D27" s="109"/>
      <c r="E27" s="97"/>
      <c r="F27" s="97"/>
      <c r="G27" s="106"/>
      <c r="H27" s="98"/>
      <c r="I27" s="110"/>
      <c r="J27" s="27">
        <f t="shared" si="6"/>
        <v>0</v>
      </c>
      <c r="K27" s="25">
        <f t="shared" si="2"/>
        <v>0</v>
      </c>
      <c r="L27" s="28">
        <f t="shared" si="3"/>
        <v>0</v>
      </c>
      <c r="M27" s="26">
        <f t="shared" si="4"/>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0"/>
        <v>0</v>
      </c>
      <c r="AU27" s="145">
        <f t="shared" si="1"/>
        <v>0</v>
      </c>
      <c r="AV27" s="113"/>
    </row>
    <row r="28" spans="1:48" ht="19.75" customHeight="1">
      <c r="A28" s="107">
        <f t="shared" si="7"/>
        <v>22</v>
      </c>
      <c r="B28" s="107">
        <f t="shared" si="7"/>
        <v>22</v>
      </c>
      <c r="C28" s="108"/>
      <c r="D28" s="109"/>
      <c r="E28" s="97"/>
      <c r="F28" s="97"/>
      <c r="G28" s="106"/>
      <c r="H28" s="98"/>
      <c r="I28" s="110"/>
      <c r="J28" s="27">
        <f t="shared" si="6"/>
        <v>0</v>
      </c>
      <c r="K28" s="25">
        <f t="shared" si="2"/>
        <v>0</v>
      </c>
      <c r="L28" s="28">
        <f t="shared" si="3"/>
        <v>0</v>
      </c>
      <c r="M28" s="26">
        <f t="shared" si="4"/>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0"/>
        <v>0</v>
      </c>
      <c r="AU28" s="145">
        <f t="shared" si="1"/>
        <v>0</v>
      </c>
      <c r="AV28" s="113"/>
    </row>
    <row r="29" spans="1:48" ht="19.75" customHeight="1">
      <c r="A29" s="107">
        <f t="shared" si="7"/>
        <v>23</v>
      </c>
      <c r="B29" s="107">
        <f t="shared" si="7"/>
        <v>23</v>
      </c>
      <c r="C29" s="108"/>
      <c r="D29" s="109"/>
      <c r="E29" s="97"/>
      <c r="F29" s="97"/>
      <c r="G29" s="106"/>
      <c r="H29" s="98"/>
      <c r="I29" s="110"/>
      <c r="J29" s="27">
        <f t="shared" si="6"/>
        <v>0</v>
      </c>
      <c r="K29" s="25">
        <f t="shared" si="2"/>
        <v>0</v>
      </c>
      <c r="L29" s="28">
        <f t="shared" si="3"/>
        <v>0</v>
      </c>
      <c r="M29" s="26">
        <f t="shared" si="4"/>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0"/>
        <v>0</v>
      </c>
      <c r="AU29" s="145">
        <f t="shared" si="1"/>
        <v>0</v>
      </c>
      <c r="AV29" s="113"/>
    </row>
    <row r="30" spans="1:48" ht="19.75" customHeight="1" thickBot="1">
      <c r="A30" s="107">
        <f t="shared" si="7"/>
        <v>24</v>
      </c>
      <c r="B30" s="107">
        <f t="shared" si="7"/>
        <v>24</v>
      </c>
      <c r="C30" s="108"/>
      <c r="D30" s="109"/>
      <c r="E30" s="97"/>
      <c r="F30" s="97"/>
      <c r="G30" s="106"/>
      <c r="H30" s="98"/>
      <c r="I30" s="114"/>
      <c r="J30" s="27">
        <f t="shared" si="6"/>
        <v>0</v>
      </c>
      <c r="K30" s="146">
        <f t="shared" si="2"/>
        <v>0</v>
      </c>
      <c r="L30" s="147">
        <f t="shared" si="3"/>
        <v>0</v>
      </c>
      <c r="M30" s="148">
        <f t="shared" si="4"/>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9">
        <f t="shared" si="0"/>
        <v>0</v>
      </c>
      <c r="AU30" s="150">
        <f t="shared" si="1"/>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80</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39"/>
  <sheetViews>
    <sheetView zoomScale="85" zoomScaleNormal="85" workbookViewId="0">
      <pane xSplit="4" ySplit="6" topLeftCell="I7" activePane="bottomRight" state="frozen"/>
      <selection pane="topRight" activeCell="M67" sqref="M67"/>
      <selection pane="bottomLeft" activeCell="M67" sqref="M67"/>
      <selection pane="bottomRight" activeCell="K2" sqref="K2"/>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81</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21</v>
      </c>
      <c r="F6" s="75" t="s">
        <v>75</v>
      </c>
      <c r="G6" s="75" t="s">
        <v>23</v>
      </c>
      <c r="H6" s="76" t="s">
        <v>24</v>
      </c>
      <c r="I6" s="77" t="s">
        <v>25</v>
      </c>
      <c r="J6" s="76" t="s">
        <v>26</v>
      </c>
      <c r="K6" s="78" t="s">
        <v>27</v>
      </c>
      <c r="L6" s="79" t="s">
        <v>28</v>
      </c>
      <c r="M6" s="80" t="s">
        <v>29</v>
      </c>
      <c r="N6" s="81" t="s">
        <v>30</v>
      </c>
      <c r="O6" s="82" t="s">
        <v>31</v>
      </c>
      <c r="P6" s="83" t="s">
        <v>32</v>
      </c>
      <c r="Q6" s="84" t="s">
        <v>76</v>
      </c>
      <c r="R6" s="85"/>
      <c r="S6" s="86" t="s">
        <v>25</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54</v>
      </c>
      <c r="AO6" s="88" t="s">
        <v>55</v>
      </c>
      <c r="AP6" s="88" t="s">
        <v>56</v>
      </c>
      <c r="AQ6" s="88" t="s">
        <v>57</v>
      </c>
      <c r="AR6" s="88" t="s">
        <v>58</v>
      </c>
      <c r="AS6" s="88" t="s">
        <v>59</v>
      </c>
      <c r="AT6" s="90" t="s">
        <v>60</v>
      </c>
      <c r="AU6" s="91" t="s">
        <v>61</v>
      </c>
      <c r="AV6" s="92" t="s">
        <v>62</v>
      </c>
    </row>
    <row r="7" spans="1:48" ht="19.75" customHeight="1">
      <c r="A7" s="94">
        <v>1</v>
      </c>
      <c r="B7" s="94">
        <v>1</v>
      </c>
      <c r="C7" s="95"/>
      <c r="D7" s="96"/>
      <c r="E7" s="97"/>
      <c r="F7" s="97"/>
      <c r="G7" s="185"/>
      <c r="H7" s="98"/>
      <c r="I7" s="99"/>
      <c r="J7" s="138">
        <f>IF(I7=1,(E7+F7+G7)/1.19,0)</f>
        <v>0</v>
      </c>
      <c r="K7" s="139">
        <f>IF(I7=2,H7/1.07,0)</f>
        <v>0</v>
      </c>
      <c r="L7" s="140">
        <f>IF(I7=1,J7*0.19,0)</f>
        <v>0</v>
      </c>
      <c r="M7" s="141">
        <f>IF(I7=2,K7*0.07,0)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 t="shared" ref="AT7:AT30" si="0">IF(S7=1,R7/1.19*0.19,0)</f>
        <v>0</v>
      </c>
      <c r="AU7" s="143">
        <f t="shared" ref="AU7:AU30" si="1">IF(S7=2,R7/1.07*0.07,0)</f>
        <v>0</v>
      </c>
      <c r="AV7" s="106"/>
    </row>
    <row r="8" spans="1:48" ht="19.75" customHeight="1">
      <c r="A8" s="107">
        <f>A7+1</f>
        <v>2</v>
      </c>
      <c r="B8" s="107">
        <f>B7+1</f>
        <v>2</v>
      </c>
      <c r="C8" s="108"/>
      <c r="D8" s="109"/>
      <c r="E8" s="97"/>
      <c r="F8" s="97"/>
      <c r="G8" s="185"/>
      <c r="H8" s="98"/>
      <c r="I8" s="110"/>
      <c r="J8" s="27">
        <f>IF(I8=1,(E8+F8+G8)/1.19,0)</f>
        <v>0</v>
      </c>
      <c r="K8" s="25">
        <f t="shared" ref="K8:K30" si="2">IF(I8=2,H8/1.07,0)</f>
        <v>0</v>
      </c>
      <c r="L8" s="28">
        <f t="shared" ref="L8:L30" si="3">IF(I8=1,J8*0.19,0)</f>
        <v>0</v>
      </c>
      <c r="M8" s="26">
        <f t="shared" ref="M8:M30" si="4">IF(I8=2,K8*0.07,0)</f>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 t="shared" si="0"/>
        <v>0</v>
      </c>
      <c r="AU8" s="145">
        <f t="shared" si="1"/>
        <v>0</v>
      </c>
      <c r="AV8" s="106"/>
    </row>
    <row r="9" spans="1:48" ht="19.75" customHeight="1">
      <c r="A9" s="107">
        <f t="shared" ref="A9:B24" si="5">A8+1</f>
        <v>3</v>
      </c>
      <c r="B9" s="107">
        <f t="shared" si="5"/>
        <v>3</v>
      </c>
      <c r="C9" s="108"/>
      <c r="D9" s="109"/>
      <c r="E9" s="97"/>
      <c r="F9" s="97"/>
      <c r="G9" s="185"/>
      <c r="H9" s="98"/>
      <c r="I9" s="110"/>
      <c r="J9" s="27">
        <f t="shared" ref="J9:J30" si="6">IF(I9=1,(E9+F9+G9)/1.19,0)</f>
        <v>0</v>
      </c>
      <c r="K9" s="25">
        <f t="shared" si="2"/>
        <v>0</v>
      </c>
      <c r="L9" s="28">
        <f t="shared" si="3"/>
        <v>0</v>
      </c>
      <c r="M9" s="26">
        <f t="shared" si="4"/>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si="0"/>
        <v>0</v>
      </c>
      <c r="AU9" s="145">
        <f t="shared" si="1"/>
        <v>0</v>
      </c>
      <c r="AV9" s="106"/>
    </row>
    <row r="10" spans="1:48" ht="19.75" customHeight="1">
      <c r="A10" s="107">
        <f t="shared" si="5"/>
        <v>4</v>
      </c>
      <c r="B10" s="107">
        <f t="shared" si="5"/>
        <v>4</v>
      </c>
      <c r="C10" s="108"/>
      <c r="D10" s="109"/>
      <c r="E10" s="97"/>
      <c r="F10" s="97"/>
      <c r="G10" s="185"/>
      <c r="H10" s="98"/>
      <c r="I10" s="110"/>
      <c r="J10" s="27">
        <f t="shared" si="6"/>
        <v>0</v>
      </c>
      <c r="K10" s="25">
        <f t="shared" si="2"/>
        <v>0</v>
      </c>
      <c r="L10" s="28">
        <f t="shared" si="3"/>
        <v>0</v>
      </c>
      <c r="M10" s="26">
        <f t="shared" si="4"/>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0"/>
        <v>0</v>
      </c>
      <c r="AU10" s="145">
        <f t="shared" si="1"/>
        <v>0</v>
      </c>
      <c r="AV10" s="106"/>
    </row>
    <row r="11" spans="1:48" ht="19.75" customHeight="1">
      <c r="A11" s="107">
        <f t="shared" si="5"/>
        <v>5</v>
      </c>
      <c r="B11" s="107">
        <f t="shared" si="5"/>
        <v>5</v>
      </c>
      <c r="C11" s="108"/>
      <c r="D11" s="109"/>
      <c r="E11" s="97"/>
      <c r="F11" s="97"/>
      <c r="G11" s="185"/>
      <c r="H11" s="98"/>
      <c r="I11" s="110"/>
      <c r="J11" s="27">
        <f t="shared" si="6"/>
        <v>0</v>
      </c>
      <c r="K11" s="25">
        <f t="shared" si="2"/>
        <v>0</v>
      </c>
      <c r="L11" s="28">
        <f t="shared" si="3"/>
        <v>0</v>
      </c>
      <c r="M11" s="26">
        <f t="shared" si="4"/>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0"/>
        <v>0</v>
      </c>
      <c r="AU11" s="145">
        <f t="shared" si="1"/>
        <v>0</v>
      </c>
      <c r="AV11" s="106"/>
    </row>
    <row r="12" spans="1:48" ht="19.75" customHeight="1">
      <c r="A12" s="107">
        <f t="shared" si="5"/>
        <v>6</v>
      </c>
      <c r="B12" s="107">
        <f t="shared" si="5"/>
        <v>6</v>
      </c>
      <c r="C12" s="108"/>
      <c r="D12" s="109"/>
      <c r="E12" s="97"/>
      <c r="F12" s="97"/>
      <c r="G12" s="185"/>
      <c r="H12" s="98"/>
      <c r="I12" s="110"/>
      <c r="J12" s="27">
        <f t="shared" si="6"/>
        <v>0</v>
      </c>
      <c r="K12" s="25">
        <f t="shared" si="2"/>
        <v>0</v>
      </c>
      <c r="L12" s="28">
        <f t="shared" si="3"/>
        <v>0</v>
      </c>
      <c r="M12" s="26">
        <f t="shared" si="4"/>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0"/>
        <v>0</v>
      </c>
      <c r="AU12" s="145">
        <f t="shared" si="1"/>
        <v>0</v>
      </c>
      <c r="AV12" s="106"/>
    </row>
    <row r="13" spans="1:48" ht="19.75" customHeight="1">
      <c r="A13" s="107">
        <f t="shared" si="5"/>
        <v>7</v>
      </c>
      <c r="B13" s="107">
        <f t="shared" si="5"/>
        <v>7</v>
      </c>
      <c r="C13" s="108"/>
      <c r="D13" s="109"/>
      <c r="E13" s="97"/>
      <c r="F13" s="97"/>
      <c r="G13" s="185"/>
      <c r="H13" s="98"/>
      <c r="I13" s="110"/>
      <c r="J13" s="27">
        <f t="shared" si="6"/>
        <v>0</v>
      </c>
      <c r="K13" s="25">
        <f t="shared" si="2"/>
        <v>0</v>
      </c>
      <c r="L13" s="28">
        <f t="shared" si="3"/>
        <v>0</v>
      </c>
      <c r="M13" s="26">
        <f t="shared" si="4"/>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0"/>
        <v>0</v>
      </c>
      <c r="AU13" s="145">
        <f t="shared" si="1"/>
        <v>0</v>
      </c>
      <c r="AV13" s="106"/>
    </row>
    <row r="14" spans="1:48" ht="19.75" customHeight="1">
      <c r="A14" s="107">
        <f t="shared" si="5"/>
        <v>8</v>
      </c>
      <c r="B14" s="107">
        <f t="shared" si="5"/>
        <v>8</v>
      </c>
      <c r="C14" s="108"/>
      <c r="D14" s="109"/>
      <c r="E14" s="97"/>
      <c r="F14" s="97"/>
      <c r="G14" s="106"/>
      <c r="H14" s="98"/>
      <c r="I14" s="110"/>
      <c r="J14" s="27">
        <f t="shared" si="6"/>
        <v>0</v>
      </c>
      <c r="K14" s="25">
        <f t="shared" si="2"/>
        <v>0</v>
      </c>
      <c r="L14" s="28">
        <f t="shared" si="3"/>
        <v>0</v>
      </c>
      <c r="M14" s="26">
        <f t="shared" si="4"/>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0"/>
        <v>0</v>
      </c>
      <c r="AU14" s="145">
        <f t="shared" si="1"/>
        <v>0</v>
      </c>
      <c r="AV14" s="106"/>
    </row>
    <row r="15" spans="1:48" ht="19.75" customHeight="1">
      <c r="A15" s="107">
        <f t="shared" si="5"/>
        <v>9</v>
      </c>
      <c r="B15" s="107">
        <f t="shared" si="5"/>
        <v>9</v>
      </c>
      <c r="C15" s="108"/>
      <c r="D15" s="109"/>
      <c r="E15" s="97"/>
      <c r="F15" s="97"/>
      <c r="G15" s="106"/>
      <c r="H15" s="98"/>
      <c r="I15" s="110"/>
      <c r="J15" s="27">
        <f t="shared" si="6"/>
        <v>0</v>
      </c>
      <c r="K15" s="25">
        <f t="shared" si="2"/>
        <v>0</v>
      </c>
      <c r="L15" s="28">
        <f t="shared" si="3"/>
        <v>0</v>
      </c>
      <c r="M15" s="26">
        <f t="shared" si="4"/>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0"/>
        <v>0</v>
      </c>
      <c r="AU15" s="145">
        <f t="shared" si="1"/>
        <v>0</v>
      </c>
      <c r="AV15" s="106"/>
    </row>
    <row r="16" spans="1:48" ht="19.75" customHeight="1">
      <c r="A16" s="107">
        <f t="shared" si="5"/>
        <v>10</v>
      </c>
      <c r="B16" s="107">
        <f t="shared" si="5"/>
        <v>10</v>
      </c>
      <c r="C16" s="108"/>
      <c r="D16" s="109"/>
      <c r="E16" s="97"/>
      <c r="F16" s="97"/>
      <c r="G16" s="106"/>
      <c r="H16" s="98"/>
      <c r="I16" s="110"/>
      <c r="J16" s="27">
        <f t="shared" si="6"/>
        <v>0</v>
      </c>
      <c r="K16" s="25">
        <f t="shared" si="2"/>
        <v>0</v>
      </c>
      <c r="L16" s="28">
        <f t="shared" si="3"/>
        <v>0</v>
      </c>
      <c r="M16" s="26">
        <f t="shared" si="4"/>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0"/>
        <v>0</v>
      </c>
      <c r="AU16" s="145">
        <f t="shared" si="1"/>
        <v>0</v>
      </c>
      <c r="AV16" s="106"/>
    </row>
    <row r="17" spans="1:48" ht="19.75" customHeight="1">
      <c r="A17" s="107">
        <f t="shared" si="5"/>
        <v>11</v>
      </c>
      <c r="B17" s="107">
        <f t="shared" si="5"/>
        <v>11</v>
      </c>
      <c r="C17" s="108"/>
      <c r="D17" s="109"/>
      <c r="E17" s="97"/>
      <c r="F17" s="97"/>
      <c r="G17" s="106"/>
      <c r="H17" s="98"/>
      <c r="I17" s="110"/>
      <c r="J17" s="27">
        <f t="shared" si="6"/>
        <v>0</v>
      </c>
      <c r="K17" s="25">
        <f t="shared" si="2"/>
        <v>0</v>
      </c>
      <c r="L17" s="28">
        <f t="shared" si="3"/>
        <v>0</v>
      </c>
      <c r="M17" s="26">
        <f t="shared" si="4"/>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0"/>
        <v>0</v>
      </c>
      <c r="AU17" s="145">
        <f t="shared" si="1"/>
        <v>0</v>
      </c>
      <c r="AV17" s="106"/>
    </row>
    <row r="18" spans="1:48" ht="19.75" customHeight="1">
      <c r="A18" s="107">
        <f t="shared" si="5"/>
        <v>12</v>
      </c>
      <c r="B18" s="107">
        <f t="shared" si="5"/>
        <v>12</v>
      </c>
      <c r="C18" s="108"/>
      <c r="D18" s="109"/>
      <c r="E18" s="97"/>
      <c r="F18" s="97"/>
      <c r="G18" s="106"/>
      <c r="H18" s="98"/>
      <c r="I18" s="110"/>
      <c r="J18" s="27">
        <f t="shared" si="6"/>
        <v>0</v>
      </c>
      <c r="K18" s="25">
        <f t="shared" si="2"/>
        <v>0</v>
      </c>
      <c r="L18" s="28">
        <f t="shared" si="3"/>
        <v>0</v>
      </c>
      <c r="M18" s="26">
        <f t="shared" si="4"/>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0"/>
        <v>0</v>
      </c>
      <c r="AU18" s="145">
        <f t="shared" si="1"/>
        <v>0</v>
      </c>
      <c r="AV18" s="106"/>
    </row>
    <row r="19" spans="1:48" ht="19.75" customHeight="1">
      <c r="A19" s="107">
        <f t="shared" si="5"/>
        <v>13</v>
      </c>
      <c r="B19" s="107">
        <f t="shared" si="5"/>
        <v>13</v>
      </c>
      <c r="C19" s="108"/>
      <c r="D19" s="109"/>
      <c r="E19" s="97"/>
      <c r="F19" s="97"/>
      <c r="G19" s="106"/>
      <c r="H19" s="98"/>
      <c r="I19" s="110"/>
      <c r="J19" s="27">
        <f t="shared" si="6"/>
        <v>0</v>
      </c>
      <c r="K19" s="25">
        <f t="shared" si="2"/>
        <v>0</v>
      </c>
      <c r="L19" s="28">
        <f t="shared" si="3"/>
        <v>0</v>
      </c>
      <c r="M19" s="26">
        <f t="shared" si="4"/>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0"/>
        <v>0</v>
      </c>
      <c r="AU19" s="145">
        <f t="shared" si="1"/>
        <v>0</v>
      </c>
      <c r="AV19" s="106"/>
    </row>
    <row r="20" spans="1:48" ht="19.75" customHeight="1">
      <c r="A20" s="107">
        <f t="shared" si="5"/>
        <v>14</v>
      </c>
      <c r="B20" s="107">
        <f t="shared" si="5"/>
        <v>14</v>
      </c>
      <c r="C20" s="108"/>
      <c r="D20" s="109"/>
      <c r="E20" s="97"/>
      <c r="F20" s="97"/>
      <c r="G20" s="106"/>
      <c r="H20" s="98"/>
      <c r="I20" s="110"/>
      <c r="J20" s="27">
        <f t="shared" si="6"/>
        <v>0</v>
      </c>
      <c r="K20" s="25">
        <f t="shared" si="2"/>
        <v>0</v>
      </c>
      <c r="L20" s="28">
        <f t="shared" si="3"/>
        <v>0</v>
      </c>
      <c r="M20" s="26">
        <f t="shared" si="4"/>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0"/>
        <v>0</v>
      </c>
      <c r="AU20" s="145">
        <f t="shared" si="1"/>
        <v>0</v>
      </c>
      <c r="AV20" s="106"/>
    </row>
    <row r="21" spans="1:48" ht="19.75" customHeight="1">
      <c r="A21" s="107">
        <f t="shared" si="5"/>
        <v>15</v>
      </c>
      <c r="B21" s="107">
        <f t="shared" si="5"/>
        <v>15</v>
      </c>
      <c r="C21" s="108"/>
      <c r="D21" s="109"/>
      <c r="E21" s="97"/>
      <c r="F21" s="97"/>
      <c r="G21" s="106"/>
      <c r="H21" s="98"/>
      <c r="I21" s="110"/>
      <c r="J21" s="27">
        <f t="shared" si="6"/>
        <v>0</v>
      </c>
      <c r="K21" s="25">
        <f t="shared" si="2"/>
        <v>0</v>
      </c>
      <c r="L21" s="28">
        <f t="shared" si="3"/>
        <v>0</v>
      </c>
      <c r="M21" s="26">
        <f t="shared" si="4"/>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0"/>
        <v>0</v>
      </c>
      <c r="AU21" s="145">
        <f t="shared" si="1"/>
        <v>0</v>
      </c>
      <c r="AV21" s="106"/>
    </row>
    <row r="22" spans="1:48" ht="19.75" customHeight="1">
      <c r="A22" s="107">
        <f t="shared" si="5"/>
        <v>16</v>
      </c>
      <c r="B22" s="107">
        <f t="shared" si="5"/>
        <v>16</v>
      </c>
      <c r="C22" s="108"/>
      <c r="D22" s="109"/>
      <c r="E22" s="97"/>
      <c r="F22" s="97"/>
      <c r="G22" s="106"/>
      <c r="H22" s="98"/>
      <c r="I22" s="110"/>
      <c r="J22" s="27">
        <f t="shared" si="6"/>
        <v>0</v>
      </c>
      <c r="K22" s="25">
        <f t="shared" si="2"/>
        <v>0</v>
      </c>
      <c r="L22" s="28">
        <f t="shared" si="3"/>
        <v>0</v>
      </c>
      <c r="M22" s="26">
        <f t="shared" si="4"/>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0"/>
        <v>0</v>
      </c>
      <c r="AU22" s="145">
        <f t="shared" si="1"/>
        <v>0</v>
      </c>
      <c r="AV22" s="106"/>
    </row>
    <row r="23" spans="1:48" ht="19.75" customHeight="1">
      <c r="A23" s="107">
        <f t="shared" si="5"/>
        <v>17</v>
      </c>
      <c r="B23" s="107">
        <f t="shared" si="5"/>
        <v>17</v>
      </c>
      <c r="C23" s="108"/>
      <c r="D23" s="109"/>
      <c r="E23" s="97"/>
      <c r="F23" s="97"/>
      <c r="G23" s="106"/>
      <c r="H23" s="98"/>
      <c r="I23" s="110"/>
      <c r="J23" s="27">
        <f t="shared" si="6"/>
        <v>0</v>
      </c>
      <c r="K23" s="25">
        <f t="shared" si="2"/>
        <v>0</v>
      </c>
      <c r="L23" s="28">
        <f t="shared" si="3"/>
        <v>0</v>
      </c>
      <c r="M23" s="26">
        <f t="shared" si="4"/>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0"/>
        <v>0</v>
      </c>
      <c r="AU23" s="145">
        <f t="shared" si="1"/>
        <v>0</v>
      </c>
      <c r="AV23" s="106"/>
    </row>
    <row r="24" spans="1:48" ht="19.75" customHeight="1">
      <c r="A24" s="107">
        <f t="shared" si="5"/>
        <v>18</v>
      </c>
      <c r="B24" s="107">
        <f t="shared" si="5"/>
        <v>18</v>
      </c>
      <c r="C24" s="108"/>
      <c r="D24" s="109"/>
      <c r="E24" s="97"/>
      <c r="F24" s="97"/>
      <c r="G24" s="106"/>
      <c r="H24" s="98"/>
      <c r="I24" s="110"/>
      <c r="J24" s="27">
        <f t="shared" si="6"/>
        <v>0</v>
      </c>
      <c r="K24" s="25">
        <f t="shared" si="2"/>
        <v>0</v>
      </c>
      <c r="L24" s="28">
        <f t="shared" si="3"/>
        <v>0</v>
      </c>
      <c r="M24" s="26">
        <f t="shared" si="4"/>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0"/>
        <v>0</v>
      </c>
      <c r="AU24" s="145">
        <f t="shared" si="1"/>
        <v>0</v>
      </c>
      <c r="AV24" s="106"/>
    </row>
    <row r="25" spans="1:48" ht="19.75" customHeight="1">
      <c r="A25" s="107">
        <f t="shared" ref="A25:B30" si="7">A24+1</f>
        <v>19</v>
      </c>
      <c r="B25" s="107">
        <f t="shared" si="7"/>
        <v>19</v>
      </c>
      <c r="C25" s="108"/>
      <c r="D25" s="109"/>
      <c r="E25" s="97"/>
      <c r="F25" s="97"/>
      <c r="G25" s="106"/>
      <c r="H25" s="98"/>
      <c r="I25" s="110"/>
      <c r="J25" s="27">
        <f t="shared" si="6"/>
        <v>0</v>
      </c>
      <c r="K25" s="25">
        <f t="shared" si="2"/>
        <v>0</v>
      </c>
      <c r="L25" s="28">
        <f t="shared" si="3"/>
        <v>0</v>
      </c>
      <c r="M25" s="26">
        <f t="shared" si="4"/>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0"/>
        <v>0</v>
      </c>
      <c r="AU25" s="145">
        <f t="shared" si="1"/>
        <v>0</v>
      </c>
      <c r="AV25" s="106"/>
    </row>
    <row r="26" spans="1:48" ht="19.75" customHeight="1">
      <c r="A26" s="107">
        <f t="shared" si="7"/>
        <v>20</v>
      </c>
      <c r="B26" s="107">
        <f t="shared" si="7"/>
        <v>20</v>
      </c>
      <c r="C26" s="108"/>
      <c r="D26" s="109"/>
      <c r="E26" s="97"/>
      <c r="F26" s="97"/>
      <c r="G26" s="106"/>
      <c r="H26" s="98"/>
      <c r="I26" s="110"/>
      <c r="J26" s="27">
        <f t="shared" si="6"/>
        <v>0</v>
      </c>
      <c r="K26" s="25">
        <f t="shared" si="2"/>
        <v>0</v>
      </c>
      <c r="L26" s="28">
        <f t="shared" si="3"/>
        <v>0</v>
      </c>
      <c r="M26" s="26">
        <f t="shared" si="4"/>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0"/>
        <v>0</v>
      </c>
      <c r="AU26" s="145">
        <f t="shared" si="1"/>
        <v>0</v>
      </c>
      <c r="AV26" s="106"/>
    </row>
    <row r="27" spans="1:48" ht="19.75" customHeight="1">
      <c r="A27" s="107">
        <f t="shared" si="7"/>
        <v>21</v>
      </c>
      <c r="B27" s="107">
        <f t="shared" si="7"/>
        <v>21</v>
      </c>
      <c r="C27" s="108"/>
      <c r="D27" s="109"/>
      <c r="E27" s="97"/>
      <c r="F27" s="97"/>
      <c r="G27" s="106"/>
      <c r="H27" s="98"/>
      <c r="I27" s="110"/>
      <c r="J27" s="27">
        <f t="shared" si="6"/>
        <v>0</v>
      </c>
      <c r="K27" s="25">
        <f t="shared" si="2"/>
        <v>0</v>
      </c>
      <c r="L27" s="28">
        <f t="shared" si="3"/>
        <v>0</v>
      </c>
      <c r="M27" s="26">
        <f t="shared" si="4"/>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0"/>
        <v>0</v>
      </c>
      <c r="AU27" s="145">
        <f t="shared" si="1"/>
        <v>0</v>
      </c>
      <c r="AV27" s="113"/>
    </row>
    <row r="28" spans="1:48" ht="19.75" customHeight="1">
      <c r="A28" s="107">
        <f t="shared" si="7"/>
        <v>22</v>
      </c>
      <c r="B28" s="107">
        <f t="shared" si="7"/>
        <v>22</v>
      </c>
      <c r="C28" s="108"/>
      <c r="D28" s="109"/>
      <c r="E28" s="97"/>
      <c r="F28" s="97"/>
      <c r="G28" s="106"/>
      <c r="H28" s="98"/>
      <c r="I28" s="110"/>
      <c r="J28" s="27">
        <f t="shared" si="6"/>
        <v>0</v>
      </c>
      <c r="K28" s="25">
        <f t="shared" si="2"/>
        <v>0</v>
      </c>
      <c r="L28" s="28">
        <f t="shared" si="3"/>
        <v>0</v>
      </c>
      <c r="M28" s="26">
        <f t="shared" si="4"/>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0"/>
        <v>0</v>
      </c>
      <c r="AU28" s="145">
        <f t="shared" si="1"/>
        <v>0</v>
      </c>
      <c r="AV28" s="113"/>
    </row>
    <row r="29" spans="1:48" ht="19.75" customHeight="1">
      <c r="A29" s="107">
        <f t="shared" si="7"/>
        <v>23</v>
      </c>
      <c r="B29" s="107">
        <f t="shared" si="7"/>
        <v>23</v>
      </c>
      <c r="C29" s="108"/>
      <c r="D29" s="109"/>
      <c r="E29" s="97"/>
      <c r="F29" s="97"/>
      <c r="G29" s="106"/>
      <c r="H29" s="98"/>
      <c r="I29" s="110"/>
      <c r="J29" s="27">
        <f t="shared" si="6"/>
        <v>0</v>
      </c>
      <c r="K29" s="25">
        <f t="shared" si="2"/>
        <v>0</v>
      </c>
      <c r="L29" s="28">
        <f t="shared" si="3"/>
        <v>0</v>
      </c>
      <c r="M29" s="26">
        <f t="shared" si="4"/>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0"/>
        <v>0</v>
      </c>
      <c r="AU29" s="145">
        <f t="shared" si="1"/>
        <v>0</v>
      </c>
      <c r="AV29" s="113"/>
    </row>
    <row r="30" spans="1:48" ht="19.75" customHeight="1" thickBot="1">
      <c r="A30" s="107">
        <f t="shared" si="7"/>
        <v>24</v>
      </c>
      <c r="B30" s="107">
        <f t="shared" si="7"/>
        <v>24</v>
      </c>
      <c r="C30" s="108"/>
      <c r="D30" s="109"/>
      <c r="E30" s="97"/>
      <c r="F30" s="97"/>
      <c r="G30" s="106"/>
      <c r="H30" s="98"/>
      <c r="I30" s="114"/>
      <c r="J30" s="27">
        <f t="shared" si="6"/>
        <v>0</v>
      </c>
      <c r="K30" s="146">
        <f t="shared" si="2"/>
        <v>0</v>
      </c>
      <c r="L30" s="147">
        <f t="shared" si="3"/>
        <v>0</v>
      </c>
      <c r="M30" s="148">
        <f t="shared" si="4"/>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9">
        <f t="shared" si="0"/>
        <v>0</v>
      </c>
      <c r="AU30" s="150">
        <f t="shared" si="1"/>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82</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zoomScale="85" zoomScaleNormal="85" workbookViewId="0">
      <pane xSplit="4" ySplit="6" topLeftCell="E7" activePane="bottomRight" state="frozen"/>
      <selection pane="topRight" activeCell="M67" sqref="M67"/>
      <selection pane="bottomLeft" activeCell="M67" sqref="M67"/>
      <selection pane="bottomRight" activeCell="G14" sqref="G14"/>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83</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21</v>
      </c>
      <c r="F6" s="75" t="s">
        <v>75</v>
      </c>
      <c r="G6" s="75" t="s">
        <v>23</v>
      </c>
      <c r="H6" s="76" t="s">
        <v>24</v>
      </c>
      <c r="I6" s="77" t="s">
        <v>25</v>
      </c>
      <c r="J6" s="76" t="s">
        <v>26</v>
      </c>
      <c r="K6" s="78" t="s">
        <v>27</v>
      </c>
      <c r="L6" s="79" t="s">
        <v>28</v>
      </c>
      <c r="M6" s="80" t="s">
        <v>29</v>
      </c>
      <c r="N6" s="81" t="s">
        <v>30</v>
      </c>
      <c r="O6" s="82" t="s">
        <v>31</v>
      </c>
      <c r="P6" s="83" t="s">
        <v>32</v>
      </c>
      <c r="Q6" s="84" t="s">
        <v>76</v>
      </c>
      <c r="R6" s="85"/>
      <c r="S6" s="86" t="s">
        <v>25</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54</v>
      </c>
      <c r="AO6" s="88" t="s">
        <v>55</v>
      </c>
      <c r="AP6" s="88" t="s">
        <v>56</v>
      </c>
      <c r="AQ6" s="88" t="s">
        <v>57</v>
      </c>
      <c r="AR6" s="88" t="s">
        <v>58</v>
      </c>
      <c r="AS6" s="88" t="s">
        <v>59</v>
      </c>
      <c r="AT6" s="90" t="s">
        <v>60</v>
      </c>
      <c r="AU6" s="91" t="s">
        <v>61</v>
      </c>
      <c r="AV6" s="92" t="s">
        <v>62</v>
      </c>
    </row>
    <row r="7" spans="1:48" ht="19.75" customHeight="1">
      <c r="A7" s="94">
        <v>1</v>
      </c>
      <c r="B7" s="94">
        <v>1</v>
      </c>
      <c r="C7" s="95"/>
      <c r="D7" s="96"/>
      <c r="E7" s="97"/>
      <c r="F7" s="97"/>
      <c r="G7" s="185"/>
      <c r="H7" s="98"/>
      <c r="I7" s="99"/>
      <c r="J7" s="138">
        <f>IF(I7=1,(E7+F7+G7)/1.19,0)</f>
        <v>0</v>
      </c>
      <c r="K7" s="139">
        <f>IF(I7=2,H7/1.07,0)</f>
        <v>0</v>
      </c>
      <c r="L7" s="140">
        <f>IF(I7=1,J7*0.19,0)</f>
        <v>0</v>
      </c>
      <c r="M7" s="141">
        <f>IF(I7=2,K7*0.07,0)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 t="shared" ref="AT7:AT30" si="0">IF(S7=1,R7/1.19*0.19,0)</f>
        <v>0</v>
      </c>
      <c r="AU7" s="143">
        <f t="shared" ref="AU7:AU30" si="1">IF(S7=2,R7/1.07*0.07,0)</f>
        <v>0</v>
      </c>
      <c r="AV7" s="106"/>
    </row>
    <row r="8" spans="1:48" ht="19.75" customHeight="1">
      <c r="A8" s="107">
        <f>A7+1</f>
        <v>2</v>
      </c>
      <c r="B8" s="107">
        <f>B7+1</f>
        <v>2</v>
      </c>
      <c r="C8" s="108"/>
      <c r="D8" s="109"/>
      <c r="E8" s="97"/>
      <c r="F8" s="97"/>
      <c r="G8" s="185"/>
      <c r="H8" s="98"/>
      <c r="I8" s="110"/>
      <c r="J8" s="27">
        <f>IF(I8=1,(E8+F8+G8)/1.19,0)</f>
        <v>0</v>
      </c>
      <c r="K8" s="25">
        <f t="shared" ref="K8:K30" si="2">IF(I8=2,H8/1.07,0)</f>
        <v>0</v>
      </c>
      <c r="L8" s="28">
        <f t="shared" ref="L8:L30" si="3">IF(I8=1,J8*0.19,0)</f>
        <v>0</v>
      </c>
      <c r="M8" s="26">
        <f t="shared" ref="M8:M30" si="4">IF(I8=2,K8*0.07,0)</f>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 t="shared" si="0"/>
        <v>0</v>
      </c>
      <c r="AU8" s="145">
        <f t="shared" si="1"/>
        <v>0</v>
      </c>
      <c r="AV8" s="106"/>
    </row>
    <row r="9" spans="1:48" ht="19.75" customHeight="1">
      <c r="A9" s="107">
        <f t="shared" ref="A9:B24" si="5">A8+1</f>
        <v>3</v>
      </c>
      <c r="B9" s="107">
        <f t="shared" si="5"/>
        <v>3</v>
      </c>
      <c r="C9" s="108"/>
      <c r="D9" s="109"/>
      <c r="E9" s="97"/>
      <c r="F9" s="97"/>
      <c r="G9" s="185"/>
      <c r="H9" s="98"/>
      <c r="I9" s="110"/>
      <c r="J9" s="27">
        <f t="shared" ref="J9:J30" si="6">IF(I9=1,(E9+F9+G9)/1.19,0)</f>
        <v>0</v>
      </c>
      <c r="K9" s="25">
        <f t="shared" si="2"/>
        <v>0</v>
      </c>
      <c r="L9" s="28">
        <f t="shared" si="3"/>
        <v>0</v>
      </c>
      <c r="M9" s="26">
        <f t="shared" si="4"/>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si="0"/>
        <v>0</v>
      </c>
      <c r="AU9" s="145">
        <f t="shared" si="1"/>
        <v>0</v>
      </c>
      <c r="AV9" s="106"/>
    </row>
    <row r="10" spans="1:48" ht="19.75" customHeight="1">
      <c r="A10" s="107">
        <f t="shared" si="5"/>
        <v>4</v>
      </c>
      <c r="B10" s="107">
        <f t="shared" si="5"/>
        <v>4</v>
      </c>
      <c r="C10" s="108"/>
      <c r="D10" s="109"/>
      <c r="E10" s="97"/>
      <c r="F10" s="97"/>
      <c r="G10" s="185"/>
      <c r="H10" s="98"/>
      <c r="I10" s="110"/>
      <c r="J10" s="27">
        <f t="shared" si="6"/>
        <v>0</v>
      </c>
      <c r="K10" s="25">
        <f t="shared" si="2"/>
        <v>0</v>
      </c>
      <c r="L10" s="28">
        <f t="shared" si="3"/>
        <v>0</v>
      </c>
      <c r="M10" s="26">
        <f t="shared" si="4"/>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0"/>
        <v>0</v>
      </c>
      <c r="AU10" s="145">
        <f t="shared" si="1"/>
        <v>0</v>
      </c>
      <c r="AV10" s="106"/>
    </row>
    <row r="11" spans="1:48" ht="19.75" customHeight="1">
      <c r="A11" s="107">
        <f t="shared" si="5"/>
        <v>5</v>
      </c>
      <c r="B11" s="107">
        <f t="shared" si="5"/>
        <v>5</v>
      </c>
      <c r="C11" s="108"/>
      <c r="D11" s="109"/>
      <c r="E11" s="97"/>
      <c r="F11" s="97"/>
      <c r="G11" s="185"/>
      <c r="H11" s="98"/>
      <c r="I11" s="110"/>
      <c r="J11" s="27">
        <f t="shared" si="6"/>
        <v>0</v>
      </c>
      <c r="K11" s="25">
        <f t="shared" si="2"/>
        <v>0</v>
      </c>
      <c r="L11" s="28">
        <f t="shared" si="3"/>
        <v>0</v>
      </c>
      <c r="M11" s="26">
        <f t="shared" si="4"/>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0"/>
        <v>0</v>
      </c>
      <c r="AU11" s="145">
        <f t="shared" si="1"/>
        <v>0</v>
      </c>
      <c r="AV11" s="106"/>
    </row>
    <row r="12" spans="1:48" ht="19.75" customHeight="1">
      <c r="A12" s="107">
        <f t="shared" si="5"/>
        <v>6</v>
      </c>
      <c r="B12" s="107">
        <f t="shared" si="5"/>
        <v>6</v>
      </c>
      <c r="C12" s="108"/>
      <c r="D12" s="109"/>
      <c r="E12" s="97"/>
      <c r="F12" s="97"/>
      <c r="G12" s="185"/>
      <c r="H12" s="98"/>
      <c r="I12" s="110"/>
      <c r="J12" s="27">
        <f t="shared" si="6"/>
        <v>0</v>
      </c>
      <c r="K12" s="25">
        <f t="shared" si="2"/>
        <v>0</v>
      </c>
      <c r="L12" s="28">
        <f t="shared" si="3"/>
        <v>0</v>
      </c>
      <c r="M12" s="26">
        <f t="shared" si="4"/>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0"/>
        <v>0</v>
      </c>
      <c r="AU12" s="145">
        <f t="shared" si="1"/>
        <v>0</v>
      </c>
      <c r="AV12" s="106"/>
    </row>
    <row r="13" spans="1:48" ht="19.75" customHeight="1">
      <c r="A13" s="107">
        <f t="shared" si="5"/>
        <v>7</v>
      </c>
      <c r="B13" s="107">
        <f t="shared" si="5"/>
        <v>7</v>
      </c>
      <c r="C13" s="108"/>
      <c r="D13" s="109"/>
      <c r="E13" s="97"/>
      <c r="F13" s="97"/>
      <c r="G13" s="185"/>
      <c r="H13" s="98"/>
      <c r="I13" s="110"/>
      <c r="J13" s="27">
        <f t="shared" si="6"/>
        <v>0</v>
      </c>
      <c r="K13" s="25">
        <f t="shared" si="2"/>
        <v>0</v>
      </c>
      <c r="L13" s="28">
        <f t="shared" si="3"/>
        <v>0</v>
      </c>
      <c r="M13" s="26">
        <f t="shared" si="4"/>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0"/>
        <v>0</v>
      </c>
      <c r="AU13" s="145">
        <f t="shared" si="1"/>
        <v>0</v>
      </c>
      <c r="AV13" s="106"/>
    </row>
    <row r="14" spans="1:48" ht="19.75" customHeight="1">
      <c r="A14" s="107">
        <f t="shared" si="5"/>
        <v>8</v>
      </c>
      <c r="B14" s="107">
        <f t="shared" si="5"/>
        <v>8</v>
      </c>
      <c r="C14" s="108"/>
      <c r="D14" s="109"/>
      <c r="E14" s="97"/>
      <c r="F14" s="97"/>
      <c r="G14" s="106"/>
      <c r="H14" s="98"/>
      <c r="I14" s="110"/>
      <c r="J14" s="27">
        <f t="shared" si="6"/>
        <v>0</v>
      </c>
      <c r="K14" s="25">
        <f t="shared" si="2"/>
        <v>0</v>
      </c>
      <c r="L14" s="28">
        <f t="shared" si="3"/>
        <v>0</v>
      </c>
      <c r="M14" s="26">
        <f t="shared" si="4"/>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0"/>
        <v>0</v>
      </c>
      <c r="AU14" s="145">
        <f t="shared" si="1"/>
        <v>0</v>
      </c>
      <c r="AV14" s="106"/>
    </row>
    <row r="15" spans="1:48" ht="19.75" customHeight="1">
      <c r="A15" s="107">
        <f t="shared" si="5"/>
        <v>9</v>
      </c>
      <c r="B15" s="107">
        <f t="shared" si="5"/>
        <v>9</v>
      </c>
      <c r="C15" s="108"/>
      <c r="D15" s="109"/>
      <c r="E15" s="97"/>
      <c r="F15" s="97"/>
      <c r="G15" s="106"/>
      <c r="H15" s="98"/>
      <c r="I15" s="110"/>
      <c r="J15" s="27">
        <f t="shared" si="6"/>
        <v>0</v>
      </c>
      <c r="K15" s="25">
        <f t="shared" si="2"/>
        <v>0</v>
      </c>
      <c r="L15" s="28">
        <f t="shared" si="3"/>
        <v>0</v>
      </c>
      <c r="M15" s="26">
        <f t="shared" si="4"/>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0"/>
        <v>0</v>
      </c>
      <c r="AU15" s="145">
        <f t="shared" si="1"/>
        <v>0</v>
      </c>
      <c r="AV15" s="106"/>
    </row>
    <row r="16" spans="1:48" ht="19.75" customHeight="1">
      <c r="A16" s="107">
        <f t="shared" si="5"/>
        <v>10</v>
      </c>
      <c r="B16" s="107">
        <f t="shared" si="5"/>
        <v>10</v>
      </c>
      <c r="C16" s="108"/>
      <c r="D16" s="109"/>
      <c r="E16" s="97"/>
      <c r="F16" s="97"/>
      <c r="G16" s="106"/>
      <c r="H16" s="98"/>
      <c r="I16" s="110"/>
      <c r="J16" s="27">
        <f t="shared" si="6"/>
        <v>0</v>
      </c>
      <c r="K16" s="25">
        <f t="shared" si="2"/>
        <v>0</v>
      </c>
      <c r="L16" s="28">
        <f t="shared" si="3"/>
        <v>0</v>
      </c>
      <c r="M16" s="26">
        <f t="shared" si="4"/>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0"/>
        <v>0</v>
      </c>
      <c r="AU16" s="145">
        <f t="shared" si="1"/>
        <v>0</v>
      </c>
      <c r="AV16" s="106"/>
    </row>
    <row r="17" spans="1:48" ht="19.75" customHeight="1">
      <c r="A17" s="107">
        <f t="shared" si="5"/>
        <v>11</v>
      </c>
      <c r="B17" s="107">
        <f t="shared" si="5"/>
        <v>11</v>
      </c>
      <c r="C17" s="108"/>
      <c r="D17" s="109"/>
      <c r="E17" s="97"/>
      <c r="F17" s="97"/>
      <c r="G17" s="106"/>
      <c r="H17" s="98"/>
      <c r="I17" s="110"/>
      <c r="J17" s="27">
        <f t="shared" si="6"/>
        <v>0</v>
      </c>
      <c r="K17" s="25">
        <f t="shared" si="2"/>
        <v>0</v>
      </c>
      <c r="L17" s="28">
        <f t="shared" si="3"/>
        <v>0</v>
      </c>
      <c r="M17" s="26">
        <f t="shared" si="4"/>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0"/>
        <v>0</v>
      </c>
      <c r="AU17" s="145">
        <f t="shared" si="1"/>
        <v>0</v>
      </c>
      <c r="AV17" s="106"/>
    </row>
    <row r="18" spans="1:48" ht="19.75" customHeight="1">
      <c r="A18" s="107">
        <f t="shared" si="5"/>
        <v>12</v>
      </c>
      <c r="B18" s="107">
        <f t="shared" si="5"/>
        <v>12</v>
      </c>
      <c r="C18" s="108"/>
      <c r="D18" s="109"/>
      <c r="E18" s="97"/>
      <c r="F18" s="97"/>
      <c r="G18" s="106"/>
      <c r="H18" s="98"/>
      <c r="I18" s="110"/>
      <c r="J18" s="27">
        <f t="shared" si="6"/>
        <v>0</v>
      </c>
      <c r="K18" s="25">
        <f t="shared" si="2"/>
        <v>0</v>
      </c>
      <c r="L18" s="28">
        <f t="shared" si="3"/>
        <v>0</v>
      </c>
      <c r="M18" s="26">
        <f t="shared" si="4"/>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0"/>
        <v>0</v>
      </c>
      <c r="AU18" s="145">
        <f t="shared" si="1"/>
        <v>0</v>
      </c>
      <c r="AV18" s="106"/>
    </row>
    <row r="19" spans="1:48" ht="19.75" customHeight="1">
      <c r="A19" s="107">
        <f t="shared" si="5"/>
        <v>13</v>
      </c>
      <c r="B19" s="107">
        <f t="shared" si="5"/>
        <v>13</v>
      </c>
      <c r="C19" s="108"/>
      <c r="D19" s="109"/>
      <c r="E19" s="97"/>
      <c r="F19" s="97"/>
      <c r="G19" s="106"/>
      <c r="H19" s="98"/>
      <c r="I19" s="110"/>
      <c r="J19" s="27">
        <f t="shared" si="6"/>
        <v>0</v>
      </c>
      <c r="K19" s="25">
        <f t="shared" si="2"/>
        <v>0</v>
      </c>
      <c r="L19" s="28">
        <f t="shared" si="3"/>
        <v>0</v>
      </c>
      <c r="M19" s="26">
        <f t="shared" si="4"/>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0"/>
        <v>0</v>
      </c>
      <c r="AU19" s="145">
        <f t="shared" si="1"/>
        <v>0</v>
      </c>
      <c r="AV19" s="106"/>
    </row>
    <row r="20" spans="1:48" ht="19.75" customHeight="1">
      <c r="A20" s="107">
        <f t="shared" si="5"/>
        <v>14</v>
      </c>
      <c r="B20" s="107">
        <f t="shared" si="5"/>
        <v>14</v>
      </c>
      <c r="C20" s="108"/>
      <c r="D20" s="109"/>
      <c r="E20" s="97"/>
      <c r="F20" s="97"/>
      <c r="G20" s="106"/>
      <c r="H20" s="98"/>
      <c r="I20" s="110"/>
      <c r="J20" s="27">
        <f t="shared" si="6"/>
        <v>0</v>
      </c>
      <c r="K20" s="25">
        <f t="shared" si="2"/>
        <v>0</v>
      </c>
      <c r="L20" s="28">
        <f t="shared" si="3"/>
        <v>0</v>
      </c>
      <c r="M20" s="26">
        <f t="shared" si="4"/>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0"/>
        <v>0</v>
      </c>
      <c r="AU20" s="145">
        <f t="shared" si="1"/>
        <v>0</v>
      </c>
      <c r="AV20" s="106"/>
    </row>
    <row r="21" spans="1:48" ht="19.75" customHeight="1">
      <c r="A21" s="107">
        <f t="shared" si="5"/>
        <v>15</v>
      </c>
      <c r="B21" s="107">
        <f t="shared" si="5"/>
        <v>15</v>
      </c>
      <c r="C21" s="108"/>
      <c r="D21" s="109"/>
      <c r="E21" s="97"/>
      <c r="F21" s="97"/>
      <c r="G21" s="106"/>
      <c r="H21" s="98"/>
      <c r="I21" s="110"/>
      <c r="J21" s="27">
        <f t="shared" si="6"/>
        <v>0</v>
      </c>
      <c r="K21" s="25">
        <f t="shared" si="2"/>
        <v>0</v>
      </c>
      <c r="L21" s="28">
        <f t="shared" si="3"/>
        <v>0</v>
      </c>
      <c r="M21" s="26">
        <f t="shared" si="4"/>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0"/>
        <v>0</v>
      </c>
      <c r="AU21" s="145">
        <f t="shared" si="1"/>
        <v>0</v>
      </c>
      <c r="AV21" s="106"/>
    </row>
    <row r="22" spans="1:48" ht="19.75" customHeight="1">
      <c r="A22" s="107">
        <f t="shared" si="5"/>
        <v>16</v>
      </c>
      <c r="B22" s="107">
        <f t="shared" si="5"/>
        <v>16</v>
      </c>
      <c r="C22" s="108"/>
      <c r="D22" s="109"/>
      <c r="E22" s="97"/>
      <c r="F22" s="97"/>
      <c r="G22" s="106"/>
      <c r="H22" s="98"/>
      <c r="I22" s="110"/>
      <c r="J22" s="27">
        <f t="shared" si="6"/>
        <v>0</v>
      </c>
      <c r="K22" s="25">
        <f t="shared" si="2"/>
        <v>0</v>
      </c>
      <c r="L22" s="28">
        <f t="shared" si="3"/>
        <v>0</v>
      </c>
      <c r="M22" s="26">
        <f t="shared" si="4"/>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0"/>
        <v>0</v>
      </c>
      <c r="AU22" s="145">
        <f t="shared" si="1"/>
        <v>0</v>
      </c>
      <c r="AV22" s="106"/>
    </row>
    <row r="23" spans="1:48" ht="19.75" customHeight="1">
      <c r="A23" s="107">
        <f t="shared" si="5"/>
        <v>17</v>
      </c>
      <c r="B23" s="107">
        <f t="shared" si="5"/>
        <v>17</v>
      </c>
      <c r="C23" s="108"/>
      <c r="D23" s="109"/>
      <c r="E23" s="97"/>
      <c r="F23" s="97"/>
      <c r="G23" s="106"/>
      <c r="H23" s="98"/>
      <c r="I23" s="110"/>
      <c r="J23" s="27">
        <f t="shared" si="6"/>
        <v>0</v>
      </c>
      <c r="K23" s="25">
        <f t="shared" si="2"/>
        <v>0</v>
      </c>
      <c r="L23" s="28">
        <f t="shared" si="3"/>
        <v>0</v>
      </c>
      <c r="M23" s="26">
        <f t="shared" si="4"/>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0"/>
        <v>0</v>
      </c>
      <c r="AU23" s="145">
        <f t="shared" si="1"/>
        <v>0</v>
      </c>
      <c r="AV23" s="106"/>
    </row>
    <row r="24" spans="1:48" ht="19.75" customHeight="1">
      <c r="A24" s="107">
        <f t="shared" si="5"/>
        <v>18</v>
      </c>
      <c r="B24" s="107">
        <f t="shared" si="5"/>
        <v>18</v>
      </c>
      <c r="C24" s="108"/>
      <c r="D24" s="109"/>
      <c r="E24" s="97"/>
      <c r="F24" s="97"/>
      <c r="G24" s="106"/>
      <c r="H24" s="98"/>
      <c r="I24" s="110"/>
      <c r="J24" s="27">
        <f t="shared" si="6"/>
        <v>0</v>
      </c>
      <c r="K24" s="25">
        <f t="shared" si="2"/>
        <v>0</v>
      </c>
      <c r="L24" s="28">
        <f t="shared" si="3"/>
        <v>0</v>
      </c>
      <c r="M24" s="26">
        <f t="shared" si="4"/>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0"/>
        <v>0</v>
      </c>
      <c r="AU24" s="145">
        <f t="shared" si="1"/>
        <v>0</v>
      </c>
      <c r="AV24" s="106"/>
    </row>
    <row r="25" spans="1:48" ht="19.75" customHeight="1">
      <c r="A25" s="107">
        <f t="shared" ref="A25:B30" si="7">A24+1</f>
        <v>19</v>
      </c>
      <c r="B25" s="107">
        <f t="shared" si="7"/>
        <v>19</v>
      </c>
      <c r="C25" s="108"/>
      <c r="D25" s="109"/>
      <c r="E25" s="97"/>
      <c r="F25" s="97"/>
      <c r="G25" s="106"/>
      <c r="H25" s="98"/>
      <c r="I25" s="110"/>
      <c r="J25" s="27">
        <f t="shared" si="6"/>
        <v>0</v>
      </c>
      <c r="K25" s="25">
        <f t="shared" si="2"/>
        <v>0</v>
      </c>
      <c r="L25" s="28">
        <f t="shared" si="3"/>
        <v>0</v>
      </c>
      <c r="M25" s="26">
        <f t="shared" si="4"/>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0"/>
        <v>0</v>
      </c>
      <c r="AU25" s="145">
        <f t="shared" si="1"/>
        <v>0</v>
      </c>
      <c r="AV25" s="106"/>
    </row>
    <row r="26" spans="1:48" ht="19.75" customHeight="1">
      <c r="A26" s="107">
        <f t="shared" si="7"/>
        <v>20</v>
      </c>
      <c r="B26" s="107">
        <f t="shared" si="7"/>
        <v>20</v>
      </c>
      <c r="C26" s="108"/>
      <c r="D26" s="109"/>
      <c r="E26" s="97"/>
      <c r="F26" s="97"/>
      <c r="G26" s="106"/>
      <c r="H26" s="98"/>
      <c r="I26" s="110"/>
      <c r="J26" s="27">
        <f t="shared" si="6"/>
        <v>0</v>
      </c>
      <c r="K26" s="25">
        <f t="shared" si="2"/>
        <v>0</v>
      </c>
      <c r="L26" s="28">
        <f t="shared" si="3"/>
        <v>0</v>
      </c>
      <c r="M26" s="26">
        <f t="shared" si="4"/>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0"/>
        <v>0</v>
      </c>
      <c r="AU26" s="145">
        <f t="shared" si="1"/>
        <v>0</v>
      </c>
      <c r="AV26" s="106"/>
    </row>
    <row r="27" spans="1:48" ht="19.75" customHeight="1">
      <c r="A27" s="107">
        <f t="shared" si="7"/>
        <v>21</v>
      </c>
      <c r="B27" s="107">
        <f t="shared" si="7"/>
        <v>21</v>
      </c>
      <c r="C27" s="108"/>
      <c r="D27" s="109"/>
      <c r="E27" s="97"/>
      <c r="F27" s="97"/>
      <c r="G27" s="106"/>
      <c r="H27" s="98"/>
      <c r="I27" s="110"/>
      <c r="J27" s="27">
        <f t="shared" si="6"/>
        <v>0</v>
      </c>
      <c r="K27" s="25">
        <f t="shared" si="2"/>
        <v>0</v>
      </c>
      <c r="L27" s="28">
        <f t="shared" si="3"/>
        <v>0</v>
      </c>
      <c r="M27" s="26">
        <f t="shared" si="4"/>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0"/>
        <v>0</v>
      </c>
      <c r="AU27" s="145">
        <f t="shared" si="1"/>
        <v>0</v>
      </c>
      <c r="AV27" s="113"/>
    </row>
    <row r="28" spans="1:48" ht="19.75" customHeight="1">
      <c r="A28" s="107">
        <f t="shared" si="7"/>
        <v>22</v>
      </c>
      <c r="B28" s="107">
        <f t="shared" si="7"/>
        <v>22</v>
      </c>
      <c r="C28" s="108"/>
      <c r="D28" s="109"/>
      <c r="E28" s="97"/>
      <c r="F28" s="97"/>
      <c r="G28" s="106"/>
      <c r="H28" s="98"/>
      <c r="I28" s="110"/>
      <c r="J28" s="27">
        <f t="shared" si="6"/>
        <v>0</v>
      </c>
      <c r="K28" s="25">
        <f t="shared" si="2"/>
        <v>0</v>
      </c>
      <c r="L28" s="28">
        <f t="shared" si="3"/>
        <v>0</v>
      </c>
      <c r="M28" s="26">
        <f t="shared" si="4"/>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0"/>
        <v>0</v>
      </c>
      <c r="AU28" s="145">
        <f t="shared" si="1"/>
        <v>0</v>
      </c>
      <c r="AV28" s="113"/>
    </row>
    <row r="29" spans="1:48" ht="19.75" customHeight="1">
      <c r="A29" s="107">
        <f t="shared" si="7"/>
        <v>23</v>
      </c>
      <c r="B29" s="107">
        <f t="shared" si="7"/>
        <v>23</v>
      </c>
      <c r="C29" s="108"/>
      <c r="D29" s="109"/>
      <c r="E29" s="97"/>
      <c r="F29" s="97"/>
      <c r="G29" s="106"/>
      <c r="H29" s="98"/>
      <c r="I29" s="110"/>
      <c r="J29" s="27">
        <f t="shared" si="6"/>
        <v>0</v>
      </c>
      <c r="K29" s="25">
        <f t="shared" si="2"/>
        <v>0</v>
      </c>
      <c r="L29" s="28">
        <f t="shared" si="3"/>
        <v>0</v>
      </c>
      <c r="M29" s="26">
        <f t="shared" si="4"/>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0"/>
        <v>0</v>
      </c>
      <c r="AU29" s="145">
        <f t="shared" si="1"/>
        <v>0</v>
      </c>
      <c r="AV29" s="113"/>
    </row>
    <row r="30" spans="1:48" ht="19.75" customHeight="1" thickBot="1">
      <c r="A30" s="107">
        <f t="shared" si="7"/>
        <v>24</v>
      </c>
      <c r="B30" s="107">
        <f t="shared" si="7"/>
        <v>24</v>
      </c>
      <c r="C30" s="108"/>
      <c r="D30" s="109"/>
      <c r="E30" s="97"/>
      <c r="F30" s="97"/>
      <c r="G30" s="106"/>
      <c r="H30" s="98"/>
      <c r="I30" s="114"/>
      <c r="J30" s="27">
        <f t="shared" si="6"/>
        <v>0</v>
      </c>
      <c r="K30" s="146">
        <f t="shared" si="2"/>
        <v>0</v>
      </c>
      <c r="L30" s="147">
        <f t="shared" si="3"/>
        <v>0</v>
      </c>
      <c r="M30" s="148">
        <f t="shared" si="4"/>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9">
        <f t="shared" si="0"/>
        <v>0</v>
      </c>
      <c r="AU30" s="150">
        <f t="shared" si="1"/>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84</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39"/>
  <sheetViews>
    <sheetView zoomScale="85" zoomScaleNormal="85" workbookViewId="0">
      <pane xSplit="4" ySplit="6" topLeftCell="H7" activePane="bottomRight" state="frozen"/>
      <selection pane="topRight" activeCell="M67" sqref="M67"/>
      <selection pane="bottomLeft" activeCell="M67" sqref="M67"/>
      <selection pane="bottomRight" activeCell="J30" sqref="J30"/>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c r="M1" s="238"/>
    </row>
    <row r="2" spans="1:48" ht="29.25" customHeight="1">
      <c r="A2" s="241"/>
      <c r="B2" s="241"/>
      <c r="C2" s="241"/>
      <c r="D2" s="241"/>
      <c r="E2" s="241"/>
      <c r="F2" s="241"/>
      <c r="G2" s="241"/>
      <c r="H2" s="241"/>
      <c r="I2" s="241"/>
      <c r="M2" s="255"/>
      <c r="N2" s="255"/>
      <c r="O2" s="255"/>
      <c r="P2" s="255"/>
      <c r="Q2" s="255"/>
      <c r="R2" s="255"/>
      <c r="S2" s="255"/>
      <c r="T2" s="255"/>
      <c r="U2" s="255"/>
      <c r="V2" s="255"/>
      <c r="W2" s="255"/>
      <c r="X2" s="255"/>
      <c r="Y2" s="255"/>
      <c r="Z2" s="255"/>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85</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86</v>
      </c>
      <c r="F6" s="75" t="s">
        <v>87</v>
      </c>
      <c r="G6" s="75" t="s">
        <v>88</v>
      </c>
      <c r="H6" s="76" t="s">
        <v>89</v>
      </c>
      <c r="I6" s="77" t="s">
        <v>90</v>
      </c>
      <c r="J6" s="76" t="s">
        <v>91</v>
      </c>
      <c r="K6" s="78" t="s">
        <v>92</v>
      </c>
      <c r="L6" s="79" t="s">
        <v>93</v>
      </c>
      <c r="M6" s="80" t="s">
        <v>94</v>
      </c>
      <c r="N6" s="81" t="s">
        <v>30</v>
      </c>
      <c r="O6" s="82" t="s">
        <v>31</v>
      </c>
      <c r="P6" s="83" t="s">
        <v>32</v>
      </c>
      <c r="Q6" s="84" t="s">
        <v>76</v>
      </c>
      <c r="R6" s="85"/>
      <c r="S6" s="86" t="s">
        <v>90</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54</v>
      </c>
      <c r="AO6" s="88" t="s">
        <v>55</v>
      </c>
      <c r="AP6" s="88" t="s">
        <v>56</v>
      </c>
      <c r="AQ6" s="88" t="s">
        <v>57</v>
      </c>
      <c r="AR6" s="88" t="s">
        <v>58</v>
      </c>
      <c r="AS6" s="88" t="s">
        <v>59</v>
      </c>
      <c r="AT6" s="90" t="s">
        <v>95</v>
      </c>
      <c r="AU6" s="91" t="s">
        <v>96</v>
      </c>
      <c r="AV6" s="92" t="s">
        <v>62</v>
      </c>
    </row>
    <row r="7" spans="1:48" ht="19.75" customHeight="1">
      <c r="A7" s="94">
        <v>1</v>
      </c>
      <c r="B7" s="94">
        <v>1</v>
      </c>
      <c r="C7" s="95"/>
      <c r="D7" s="96"/>
      <c r="E7" s="97"/>
      <c r="F7" s="97"/>
      <c r="G7" s="185"/>
      <c r="H7" s="98"/>
      <c r="I7" s="99"/>
      <c r="J7" s="138">
        <f t="shared" ref="J7:J29" si="0">IF(I7=1,(E7+F7+G7)/1.16,0)</f>
        <v>0</v>
      </c>
      <c r="K7" s="139">
        <f t="shared" ref="K7:K30" si="1">IF(I7=2,H7/1.05,0)</f>
        <v>0</v>
      </c>
      <c r="L7" s="140">
        <f t="shared" ref="L7:L30" si="2">IF(I7=1,J7*0.16,0)</f>
        <v>0</v>
      </c>
      <c r="M7" s="141">
        <f t="shared" ref="M7:M30" si="3">IF(I7=2,K7*0.05,0)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IF(S7=1,R7/1.16*0.16,0)</f>
        <v>0</v>
      </c>
      <c r="AU7" s="143">
        <f>IF(S7=2,R7/1.05*0.05,0)</f>
        <v>0</v>
      </c>
      <c r="AV7" s="106"/>
    </row>
    <row r="8" spans="1:48" ht="19.75" customHeight="1">
      <c r="A8" s="107">
        <f>A7+1</f>
        <v>2</v>
      </c>
      <c r="B8" s="107">
        <f>B7+1</f>
        <v>2</v>
      </c>
      <c r="C8" s="108"/>
      <c r="D8" s="109"/>
      <c r="E8" s="97"/>
      <c r="F8" s="97"/>
      <c r="G8" s="185"/>
      <c r="H8" s="98"/>
      <c r="I8" s="110"/>
      <c r="J8" s="27">
        <f t="shared" si="0"/>
        <v>0</v>
      </c>
      <c r="K8" s="25">
        <f t="shared" si="1"/>
        <v>0</v>
      </c>
      <c r="L8" s="28">
        <f t="shared" si="2"/>
        <v>0</v>
      </c>
      <c r="M8" s="26">
        <f t="shared" si="3"/>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IF(S8=1,R8/1.16*0.16,0)</f>
        <v>0</v>
      </c>
      <c r="AU8" s="145">
        <f>IF(S8=2,R8/1.05*0.05,0)</f>
        <v>0</v>
      </c>
      <c r="AV8" s="106"/>
    </row>
    <row r="9" spans="1:48" ht="19.75" customHeight="1">
      <c r="A9" s="107">
        <f t="shared" ref="A9:B24" si="4">A8+1</f>
        <v>3</v>
      </c>
      <c r="B9" s="107">
        <f t="shared" si="4"/>
        <v>3</v>
      </c>
      <c r="C9" s="108"/>
      <c r="D9" s="109"/>
      <c r="E9" s="97"/>
      <c r="F9" s="97"/>
      <c r="G9" s="185"/>
      <c r="H9" s="98"/>
      <c r="I9" s="110"/>
      <c r="J9" s="27">
        <f t="shared" si="0"/>
        <v>0</v>
      </c>
      <c r="K9" s="25">
        <f t="shared" si="1"/>
        <v>0</v>
      </c>
      <c r="L9" s="28">
        <f t="shared" si="2"/>
        <v>0</v>
      </c>
      <c r="M9" s="26">
        <f t="shared" si="3"/>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ref="AT9:AT30" si="5">IF(S9=1,R9/1.16*0.16,0)</f>
        <v>0</v>
      </c>
      <c r="AU9" s="145">
        <f t="shared" ref="AU9:AU30" si="6">IF(S9=2,R9/1.05*0.05,0)</f>
        <v>0</v>
      </c>
      <c r="AV9" s="106"/>
    </row>
    <row r="10" spans="1:48" ht="19.75" customHeight="1">
      <c r="A10" s="107">
        <f t="shared" si="4"/>
        <v>4</v>
      </c>
      <c r="B10" s="107">
        <f t="shared" si="4"/>
        <v>4</v>
      </c>
      <c r="C10" s="108"/>
      <c r="D10" s="109"/>
      <c r="E10" s="97"/>
      <c r="F10" s="97"/>
      <c r="G10" s="185"/>
      <c r="H10" s="98"/>
      <c r="I10" s="110"/>
      <c r="J10" s="27">
        <f t="shared" si="0"/>
        <v>0</v>
      </c>
      <c r="K10" s="25">
        <f t="shared" si="1"/>
        <v>0</v>
      </c>
      <c r="L10" s="28">
        <f t="shared" si="2"/>
        <v>0</v>
      </c>
      <c r="M10" s="26">
        <f t="shared" si="3"/>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5"/>
        <v>0</v>
      </c>
      <c r="AU10" s="145">
        <f t="shared" si="6"/>
        <v>0</v>
      </c>
      <c r="AV10" s="106"/>
    </row>
    <row r="11" spans="1:48" ht="19.75" customHeight="1">
      <c r="A11" s="107">
        <f t="shared" si="4"/>
        <v>5</v>
      </c>
      <c r="B11" s="107">
        <f t="shared" si="4"/>
        <v>5</v>
      </c>
      <c r="C11" s="108"/>
      <c r="D11" s="109"/>
      <c r="E11" s="97"/>
      <c r="F11" s="97"/>
      <c r="G11" s="185"/>
      <c r="H11" s="98"/>
      <c r="I11" s="110"/>
      <c r="J11" s="27">
        <f t="shared" si="0"/>
        <v>0</v>
      </c>
      <c r="K11" s="25">
        <f t="shared" si="1"/>
        <v>0</v>
      </c>
      <c r="L11" s="28">
        <f t="shared" si="2"/>
        <v>0</v>
      </c>
      <c r="M11" s="26">
        <f t="shared" si="3"/>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5"/>
        <v>0</v>
      </c>
      <c r="AU11" s="145">
        <f t="shared" si="6"/>
        <v>0</v>
      </c>
      <c r="AV11" s="106"/>
    </row>
    <row r="12" spans="1:48" ht="19.75" customHeight="1">
      <c r="A12" s="107">
        <f t="shared" si="4"/>
        <v>6</v>
      </c>
      <c r="B12" s="107">
        <f t="shared" si="4"/>
        <v>6</v>
      </c>
      <c r="C12" s="108"/>
      <c r="D12" s="109"/>
      <c r="E12" s="97"/>
      <c r="F12" s="97"/>
      <c r="G12" s="185"/>
      <c r="H12" s="98"/>
      <c r="I12" s="110"/>
      <c r="J12" s="27">
        <f t="shared" si="0"/>
        <v>0</v>
      </c>
      <c r="K12" s="25">
        <f t="shared" si="1"/>
        <v>0</v>
      </c>
      <c r="L12" s="28">
        <f t="shared" si="2"/>
        <v>0</v>
      </c>
      <c r="M12" s="26">
        <f t="shared" si="3"/>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5"/>
        <v>0</v>
      </c>
      <c r="AU12" s="145">
        <f t="shared" si="6"/>
        <v>0</v>
      </c>
      <c r="AV12" s="106"/>
    </row>
    <row r="13" spans="1:48" ht="19.75" customHeight="1">
      <c r="A13" s="107">
        <f t="shared" si="4"/>
        <v>7</v>
      </c>
      <c r="B13" s="107">
        <f t="shared" si="4"/>
        <v>7</v>
      </c>
      <c r="C13" s="108"/>
      <c r="D13" s="109"/>
      <c r="E13" s="97"/>
      <c r="F13" s="97"/>
      <c r="G13" s="185"/>
      <c r="H13" s="98"/>
      <c r="I13" s="110"/>
      <c r="J13" s="27">
        <f t="shared" si="0"/>
        <v>0</v>
      </c>
      <c r="K13" s="25">
        <f t="shared" si="1"/>
        <v>0</v>
      </c>
      <c r="L13" s="28">
        <f t="shared" si="2"/>
        <v>0</v>
      </c>
      <c r="M13" s="26">
        <f t="shared" si="3"/>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5"/>
        <v>0</v>
      </c>
      <c r="AU13" s="145">
        <f t="shared" si="6"/>
        <v>0</v>
      </c>
      <c r="AV13" s="106"/>
    </row>
    <row r="14" spans="1:48" ht="19.75" customHeight="1">
      <c r="A14" s="107">
        <f t="shared" si="4"/>
        <v>8</v>
      </c>
      <c r="B14" s="107">
        <f t="shared" si="4"/>
        <v>8</v>
      </c>
      <c r="C14" s="108"/>
      <c r="D14" s="109"/>
      <c r="E14" s="97"/>
      <c r="F14" s="97"/>
      <c r="G14" s="106"/>
      <c r="H14" s="98"/>
      <c r="I14" s="110"/>
      <c r="J14" s="27">
        <f t="shared" si="0"/>
        <v>0</v>
      </c>
      <c r="K14" s="25">
        <f t="shared" si="1"/>
        <v>0</v>
      </c>
      <c r="L14" s="28">
        <f t="shared" si="2"/>
        <v>0</v>
      </c>
      <c r="M14" s="26">
        <f t="shared" si="3"/>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5"/>
        <v>0</v>
      </c>
      <c r="AU14" s="145">
        <f t="shared" si="6"/>
        <v>0</v>
      </c>
      <c r="AV14" s="106"/>
    </row>
    <row r="15" spans="1:48" ht="19.75" customHeight="1">
      <c r="A15" s="107">
        <f t="shared" si="4"/>
        <v>9</v>
      </c>
      <c r="B15" s="107">
        <f t="shared" si="4"/>
        <v>9</v>
      </c>
      <c r="C15" s="108"/>
      <c r="D15" s="109"/>
      <c r="E15" s="97"/>
      <c r="F15" s="97"/>
      <c r="G15" s="106"/>
      <c r="H15" s="98"/>
      <c r="I15" s="110"/>
      <c r="J15" s="27">
        <f t="shared" si="0"/>
        <v>0</v>
      </c>
      <c r="K15" s="25">
        <f t="shared" si="1"/>
        <v>0</v>
      </c>
      <c r="L15" s="28">
        <f t="shared" si="2"/>
        <v>0</v>
      </c>
      <c r="M15" s="26">
        <f t="shared" si="3"/>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5"/>
        <v>0</v>
      </c>
      <c r="AU15" s="145">
        <f t="shared" si="6"/>
        <v>0</v>
      </c>
      <c r="AV15" s="106"/>
    </row>
    <row r="16" spans="1:48" ht="19.75" customHeight="1">
      <c r="A16" s="107">
        <f t="shared" si="4"/>
        <v>10</v>
      </c>
      <c r="B16" s="107">
        <f t="shared" si="4"/>
        <v>10</v>
      </c>
      <c r="C16" s="108"/>
      <c r="D16" s="109"/>
      <c r="E16" s="97"/>
      <c r="F16" s="97"/>
      <c r="G16" s="106"/>
      <c r="H16" s="98"/>
      <c r="I16" s="110"/>
      <c r="J16" s="27">
        <f t="shared" si="0"/>
        <v>0</v>
      </c>
      <c r="K16" s="25">
        <f t="shared" si="1"/>
        <v>0</v>
      </c>
      <c r="L16" s="28">
        <f t="shared" si="2"/>
        <v>0</v>
      </c>
      <c r="M16" s="26">
        <f t="shared" si="3"/>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5"/>
        <v>0</v>
      </c>
      <c r="AU16" s="145">
        <f t="shared" si="6"/>
        <v>0</v>
      </c>
      <c r="AV16" s="106"/>
    </row>
    <row r="17" spans="1:48" ht="19.75" customHeight="1">
      <c r="A17" s="107">
        <f t="shared" si="4"/>
        <v>11</v>
      </c>
      <c r="B17" s="107">
        <f t="shared" si="4"/>
        <v>11</v>
      </c>
      <c r="C17" s="108"/>
      <c r="D17" s="109"/>
      <c r="E17" s="97"/>
      <c r="F17" s="97"/>
      <c r="G17" s="106"/>
      <c r="H17" s="98"/>
      <c r="I17" s="110"/>
      <c r="J17" s="27">
        <f t="shared" si="0"/>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5"/>
        <v>0</v>
      </c>
      <c r="AU17" s="145">
        <f t="shared" si="6"/>
        <v>0</v>
      </c>
      <c r="AV17" s="106"/>
    </row>
    <row r="18" spans="1:48" ht="19.75" customHeight="1">
      <c r="A18" s="107">
        <f t="shared" si="4"/>
        <v>12</v>
      </c>
      <c r="B18" s="107">
        <f t="shared" si="4"/>
        <v>12</v>
      </c>
      <c r="C18" s="108"/>
      <c r="D18" s="109"/>
      <c r="E18" s="97"/>
      <c r="F18" s="97"/>
      <c r="G18" s="106"/>
      <c r="H18" s="98"/>
      <c r="I18" s="110"/>
      <c r="J18" s="27">
        <f t="shared" si="0"/>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5"/>
        <v>0</v>
      </c>
      <c r="AU18" s="145">
        <f t="shared" si="6"/>
        <v>0</v>
      </c>
      <c r="AV18" s="106"/>
    </row>
    <row r="19" spans="1:48" ht="19.75" customHeight="1">
      <c r="A19" s="107">
        <f t="shared" si="4"/>
        <v>13</v>
      </c>
      <c r="B19" s="107">
        <f t="shared" si="4"/>
        <v>13</v>
      </c>
      <c r="C19" s="108"/>
      <c r="D19" s="109"/>
      <c r="E19" s="97"/>
      <c r="F19" s="97"/>
      <c r="G19" s="106"/>
      <c r="H19" s="98"/>
      <c r="I19" s="110"/>
      <c r="J19" s="27">
        <f t="shared" si="0"/>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5"/>
        <v>0</v>
      </c>
      <c r="AU19" s="145">
        <f t="shared" si="6"/>
        <v>0</v>
      </c>
      <c r="AV19" s="106"/>
    </row>
    <row r="20" spans="1:48" ht="19.75" customHeight="1">
      <c r="A20" s="107">
        <f t="shared" si="4"/>
        <v>14</v>
      </c>
      <c r="B20" s="107">
        <f t="shared" si="4"/>
        <v>14</v>
      </c>
      <c r="C20" s="108"/>
      <c r="D20" s="109"/>
      <c r="E20" s="97"/>
      <c r="F20" s="97"/>
      <c r="G20" s="106"/>
      <c r="H20" s="98"/>
      <c r="I20" s="110"/>
      <c r="J20" s="27">
        <f t="shared" si="0"/>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5"/>
        <v>0</v>
      </c>
      <c r="AU20" s="145">
        <f t="shared" si="6"/>
        <v>0</v>
      </c>
      <c r="AV20" s="106"/>
    </row>
    <row r="21" spans="1:48" ht="19.75" customHeight="1">
      <c r="A21" s="107">
        <f t="shared" si="4"/>
        <v>15</v>
      </c>
      <c r="B21" s="107">
        <f t="shared" si="4"/>
        <v>15</v>
      </c>
      <c r="C21" s="108"/>
      <c r="D21" s="109"/>
      <c r="E21" s="97"/>
      <c r="F21" s="97"/>
      <c r="G21" s="106"/>
      <c r="H21" s="98"/>
      <c r="I21" s="110"/>
      <c r="J21" s="27">
        <f t="shared" si="0"/>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5"/>
        <v>0</v>
      </c>
      <c r="AU21" s="145">
        <f t="shared" si="6"/>
        <v>0</v>
      </c>
      <c r="AV21" s="106"/>
    </row>
    <row r="22" spans="1:48" ht="19.75" customHeight="1">
      <c r="A22" s="107">
        <f t="shared" si="4"/>
        <v>16</v>
      </c>
      <c r="B22" s="107">
        <f t="shared" si="4"/>
        <v>16</v>
      </c>
      <c r="C22" s="108"/>
      <c r="D22" s="109"/>
      <c r="E22" s="97"/>
      <c r="F22" s="97"/>
      <c r="G22" s="106"/>
      <c r="H22" s="98"/>
      <c r="I22" s="110"/>
      <c r="J22" s="27">
        <f t="shared" si="0"/>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5"/>
        <v>0</v>
      </c>
      <c r="AU22" s="145">
        <f t="shared" si="6"/>
        <v>0</v>
      </c>
      <c r="AV22" s="106"/>
    </row>
    <row r="23" spans="1:48" ht="19.75" customHeight="1">
      <c r="A23" s="107">
        <f t="shared" si="4"/>
        <v>17</v>
      </c>
      <c r="B23" s="107">
        <f t="shared" si="4"/>
        <v>17</v>
      </c>
      <c r="C23" s="108"/>
      <c r="D23" s="109"/>
      <c r="E23" s="97"/>
      <c r="F23" s="97"/>
      <c r="G23" s="106"/>
      <c r="H23" s="98"/>
      <c r="I23" s="110"/>
      <c r="J23" s="27">
        <f t="shared" si="0"/>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5"/>
        <v>0</v>
      </c>
      <c r="AU23" s="145">
        <f t="shared" si="6"/>
        <v>0</v>
      </c>
      <c r="AV23" s="106"/>
    </row>
    <row r="24" spans="1:48" ht="19.75" customHeight="1">
      <c r="A24" s="107">
        <f t="shared" si="4"/>
        <v>18</v>
      </c>
      <c r="B24" s="107">
        <f t="shared" si="4"/>
        <v>18</v>
      </c>
      <c r="C24" s="108"/>
      <c r="D24" s="109"/>
      <c r="E24" s="97"/>
      <c r="F24" s="97"/>
      <c r="G24" s="106"/>
      <c r="H24" s="98"/>
      <c r="I24" s="110"/>
      <c r="J24" s="27">
        <f t="shared" si="0"/>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5"/>
        <v>0</v>
      </c>
      <c r="AU24" s="145">
        <f t="shared" si="6"/>
        <v>0</v>
      </c>
      <c r="AV24" s="106"/>
    </row>
    <row r="25" spans="1:48" ht="19.75" customHeight="1">
      <c r="A25" s="107">
        <f t="shared" ref="A25:B30" si="7">A24+1</f>
        <v>19</v>
      </c>
      <c r="B25" s="107">
        <f t="shared" si="7"/>
        <v>19</v>
      </c>
      <c r="C25" s="108"/>
      <c r="D25" s="109"/>
      <c r="E25" s="97"/>
      <c r="F25" s="97"/>
      <c r="G25" s="106"/>
      <c r="H25" s="98"/>
      <c r="I25" s="110"/>
      <c r="J25" s="27">
        <f t="shared" si="0"/>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5"/>
        <v>0</v>
      </c>
      <c r="AU25" s="145">
        <f t="shared" si="6"/>
        <v>0</v>
      </c>
      <c r="AV25" s="106"/>
    </row>
    <row r="26" spans="1:48" ht="19.75" customHeight="1">
      <c r="A26" s="107">
        <f t="shared" si="7"/>
        <v>20</v>
      </c>
      <c r="B26" s="107">
        <f t="shared" si="7"/>
        <v>20</v>
      </c>
      <c r="C26" s="108"/>
      <c r="D26" s="109"/>
      <c r="E26" s="97"/>
      <c r="F26" s="97"/>
      <c r="G26" s="106"/>
      <c r="H26" s="98"/>
      <c r="I26" s="110"/>
      <c r="J26" s="27">
        <f t="shared" si="0"/>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5"/>
        <v>0</v>
      </c>
      <c r="AU26" s="145">
        <f t="shared" si="6"/>
        <v>0</v>
      </c>
      <c r="AV26" s="106"/>
    </row>
    <row r="27" spans="1:48" ht="19.75" customHeight="1">
      <c r="A27" s="107">
        <f t="shared" si="7"/>
        <v>21</v>
      </c>
      <c r="B27" s="107">
        <f t="shared" si="7"/>
        <v>21</v>
      </c>
      <c r="C27" s="108"/>
      <c r="D27" s="109"/>
      <c r="E27" s="97"/>
      <c r="F27" s="97"/>
      <c r="G27" s="106"/>
      <c r="H27" s="98"/>
      <c r="I27" s="110"/>
      <c r="J27" s="27">
        <f t="shared" si="0"/>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5"/>
        <v>0</v>
      </c>
      <c r="AU27" s="145">
        <f t="shared" si="6"/>
        <v>0</v>
      </c>
      <c r="AV27" s="113"/>
    </row>
    <row r="28" spans="1:48" ht="19.75" customHeight="1">
      <c r="A28" s="107">
        <f t="shared" si="7"/>
        <v>22</v>
      </c>
      <c r="B28" s="107">
        <f t="shared" si="7"/>
        <v>22</v>
      </c>
      <c r="C28" s="108"/>
      <c r="D28" s="109"/>
      <c r="E28" s="97"/>
      <c r="F28" s="97"/>
      <c r="G28" s="106"/>
      <c r="H28" s="98"/>
      <c r="I28" s="110"/>
      <c r="J28" s="27">
        <f t="shared" si="0"/>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5"/>
        <v>0</v>
      </c>
      <c r="AU28" s="145">
        <f t="shared" si="6"/>
        <v>0</v>
      </c>
      <c r="AV28" s="113"/>
    </row>
    <row r="29" spans="1:48" ht="19.75" customHeight="1">
      <c r="A29" s="107">
        <f t="shared" si="7"/>
        <v>23</v>
      </c>
      <c r="B29" s="107">
        <f t="shared" si="7"/>
        <v>23</v>
      </c>
      <c r="C29" s="108"/>
      <c r="D29" s="109"/>
      <c r="E29" s="97"/>
      <c r="F29" s="97"/>
      <c r="G29" s="106"/>
      <c r="H29" s="98"/>
      <c r="I29" s="110"/>
      <c r="J29" s="27">
        <f t="shared" si="0"/>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5"/>
        <v>0</v>
      </c>
      <c r="AU29" s="145">
        <f t="shared" si="6"/>
        <v>0</v>
      </c>
      <c r="AV29" s="113"/>
    </row>
    <row r="30" spans="1:48" ht="19.75" customHeight="1" thickBot="1">
      <c r="A30" s="107">
        <f t="shared" si="7"/>
        <v>24</v>
      </c>
      <c r="B30" s="107">
        <f t="shared" si="7"/>
        <v>24</v>
      </c>
      <c r="C30" s="108"/>
      <c r="D30" s="109"/>
      <c r="E30" s="97"/>
      <c r="F30" s="97"/>
      <c r="G30" s="106"/>
      <c r="H30" s="98"/>
      <c r="I30" s="114"/>
      <c r="J30" s="27">
        <f>IF(I30=1,(E30+F30+G30)/1.16,0)</f>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4">
        <f t="shared" si="5"/>
        <v>0</v>
      </c>
      <c r="AU30" s="145">
        <f t="shared" si="6"/>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97</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37"/>
    </row>
  </sheetData>
  <mergeCells count="12">
    <mergeCell ref="AT5:AU5"/>
    <mergeCell ref="L35:O35"/>
    <mergeCell ref="L36:M36"/>
    <mergeCell ref="L37:M37"/>
    <mergeCell ref="L38:M38"/>
    <mergeCell ref="S5:AS5"/>
    <mergeCell ref="A1:I2"/>
    <mergeCell ref="A4:B4"/>
    <mergeCell ref="E5:H5"/>
    <mergeCell ref="I5:M5"/>
    <mergeCell ref="O5:Q5"/>
    <mergeCell ref="M2:Z2"/>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39"/>
  <sheetViews>
    <sheetView zoomScale="85" zoomScaleNormal="85" workbookViewId="0">
      <pane xSplit="4" ySplit="6" topLeftCell="E7" activePane="bottomRight" state="frozen"/>
      <selection pane="topRight" activeCell="M67" sqref="M67"/>
      <selection pane="bottomLeft" activeCell="M67" sqref="M67"/>
      <selection pane="bottomRight" sqref="A1:I2"/>
    </sheetView>
  </sheetViews>
  <sheetFormatPr baseColWidth="10" defaultColWidth="11.5" defaultRowHeight="13"/>
  <cols>
    <col min="1" max="1" width="6.83203125" style="63" customWidth="1"/>
    <col min="2" max="2" width="8.6640625" style="63" customWidth="1"/>
    <col min="3" max="3" width="11.33203125" style="63" customWidth="1"/>
    <col min="4" max="4" width="32.5" style="63" customWidth="1"/>
    <col min="5" max="7" width="15.6640625" style="63" customWidth="1"/>
    <col min="8" max="8" width="17.5" style="63" customWidth="1"/>
    <col min="9" max="9" width="7.1640625" style="63" customWidth="1"/>
    <col min="10" max="10" width="17.1640625" style="63" customWidth="1"/>
    <col min="11" max="11" width="14.83203125" style="63" customWidth="1"/>
    <col min="12" max="13" width="13.33203125" style="63" customWidth="1"/>
    <col min="14" max="14" width="14.83203125" style="63" customWidth="1"/>
    <col min="15" max="16" width="13.33203125" style="63" customWidth="1"/>
    <col min="17" max="18" width="17.5" style="63" customWidth="1"/>
    <col min="19" max="19" width="7" style="63" customWidth="1"/>
    <col min="20" max="20" width="12.83203125" style="63" hidden="1" customWidth="1"/>
    <col min="21" max="23" width="14.5" style="63" hidden="1" customWidth="1"/>
    <col min="24" max="30" width="14.5" style="63" customWidth="1"/>
    <col min="31" max="33" width="13.33203125" style="63" hidden="1" customWidth="1"/>
    <col min="34" max="34" width="15.6640625" style="63" customWidth="1"/>
    <col min="35" max="35" width="13.33203125" style="63" customWidth="1"/>
    <col min="36" max="36" width="13.33203125" style="63" hidden="1" customWidth="1"/>
    <col min="37" max="37" width="13.33203125" style="63" customWidth="1"/>
    <col min="38" max="38" width="15.1640625" style="63" customWidth="1"/>
    <col min="39" max="39" width="13.33203125" style="63" hidden="1" customWidth="1"/>
    <col min="40" max="40" width="13.83203125" style="63" customWidth="1"/>
    <col min="41" max="42" width="13.33203125" style="63" customWidth="1"/>
    <col min="43" max="43" width="13.83203125" style="63" customWidth="1"/>
    <col min="44" max="44" width="10" style="63" customWidth="1"/>
    <col min="45" max="46" width="13.33203125" style="63" customWidth="1"/>
    <col min="47" max="47" width="15.5" style="63" customWidth="1"/>
    <col min="48" max="48" width="22.33203125" style="63" customWidth="1"/>
    <col min="49" max="16384" width="11.5" style="63"/>
  </cols>
  <sheetData>
    <row r="1" spans="1:48" ht="15.75" customHeight="1">
      <c r="A1" s="241" t="s">
        <v>9</v>
      </c>
      <c r="B1" s="241"/>
      <c r="C1" s="241"/>
      <c r="D1" s="241"/>
      <c r="E1" s="241"/>
      <c r="F1" s="241"/>
      <c r="G1" s="241"/>
      <c r="H1" s="241"/>
      <c r="I1" s="241"/>
    </row>
    <row r="2" spans="1:48" ht="26.25" customHeight="1">
      <c r="A2" s="241"/>
      <c r="B2" s="241"/>
      <c r="C2" s="241"/>
      <c r="D2" s="241"/>
      <c r="E2" s="241"/>
      <c r="F2" s="241"/>
      <c r="G2" s="241"/>
      <c r="H2" s="241"/>
      <c r="I2" s="241"/>
    </row>
    <row r="3" spans="1:48" ht="14.25" customHeight="1">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pans="1:48" ht="16.5" customHeight="1" thickBot="1">
      <c r="A4" s="242" t="s">
        <v>98</v>
      </c>
      <c r="B4" s="242"/>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8" ht="36.75" customHeight="1" thickBot="1">
      <c r="A5" s="67" t="s">
        <v>11</v>
      </c>
      <c r="B5" s="68"/>
      <c r="C5" s="68"/>
      <c r="D5" s="69"/>
      <c r="E5" s="243" t="s">
        <v>12</v>
      </c>
      <c r="F5" s="244"/>
      <c r="G5" s="244"/>
      <c r="H5" s="244"/>
      <c r="I5" s="243" t="s">
        <v>13</v>
      </c>
      <c r="J5" s="244"/>
      <c r="K5" s="244"/>
      <c r="L5" s="244"/>
      <c r="M5" s="245"/>
      <c r="N5" s="70"/>
      <c r="O5" s="244" t="s">
        <v>14</v>
      </c>
      <c r="P5" s="244"/>
      <c r="Q5" s="245"/>
      <c r="R5" s="71" t="s">
        <v>15</v>
      </c>
      <c r="S5" s="246" t="s">
        <v>16</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46" t="s">
        <v>13</v>
      </c>
      <c r="AU5" s="247"/>
      <c r="AV5" s="65"/>
    </row>
    <row r="6" spans="1:48" s="93" customFormat="1" ht="53" thickBot="1">
      <c r="A6" s="72" t="s">
        <v>17</v>
      </c>
      <c r="B6" s="73" t="s">
        <v>18</v>
      </c>
      <c r="C6" s="73" t="s">
        <v>19</v>
      </c>
      <c r="D6" s="74" t="s">
        <v>20</v>
      </c>
      <c r="E6" s="75" t="s">
        <v>86</v>
      </c>
      <c r="F6" s="75" t="s">
        <v>87</v>
      </c>
      <c r="G6" s="75" t="s">
        <v>88</v>
      </c>
      <c r="H6" s="76" t="s">
        <v>89</v>
      </c>
      <c r="I6" s="77" t="s">
        <v>90</v>
      </c>
      <c r="J6" s="76" t="s">
        <v>91</v>
      </c>
      <c r="K6" s="78" t="s">
        <v>92</v>
      </c>
      <c r="L6" s="79" t="s">
        <v>93</v>
      </c>
      <c r="M6" s="80" t="s">
        <v>94</v>
      </c>
      <c r="N6" s="81" t="s">
        <v>30</v>
      </c>
      <c r="O6" s="82" t="s">
        <v>31</v>
      </c>
      <c r="P6" s="83" t="s">
        <v>32</v>
      </c>
      <c r="Q6" s="84" t="s">
        <v>76</v>
      </c>
      <c r="R6" s="85"/>
      <c r="S6" s="86" t="s">
        <v>90</v>
      </c>
      <c r="T6" s="87" t="s">
        <v>34</v>
      </c>
      <c r="U6" s="88" t="s">
        <v>35</v>
      </c>
      <c r="V6" s="88" t="s">
        <v>36</v>
      </c>
      <c r="W6" s="88" t="s">
        <v>37</v>
      </c>
      <c r="X6" s="88" t="s">
        <v>38</v>
      </c>
      <c r="Y6" s="88" t="s">
        <v>39</v>
      </c>
      <c r="Z6" s="88" t="s">
        <v>40</v>
      </c>
      <c r="AA6" s="88" t="s">
        <v>41</v>
      </c>
      <c r="AB6" s="88" t="s">
        <v>42</v>
      </c>
      <c r="AC6" s="88" t="s">
        <v>43</v>
      </c>
      <c r="AD6" s="88" t="s">
        <v>44</v>
      </c>
      <c r="AE6" s="88" t="s">
        <v>45</v>
      </c>
      <c r="AF6" s="88" t="s">
        <v>46</v>
      </c>
      <c r="AG6" s="88" t="s">
        <v>47</v>
      </c>
      <c r="AH6" s="88" t="s">
        <v>48</v>
      </c>
      <c r="AI6" s="88" t="s">
        <v>49</v>
      </c>
      <c r="AJ6" s="88" t="s">
        <v>50</v>
      </c>
      <c r="AK6" s="89" t="s">
        <v>77</v>
      </c>
      <c r="AL6" s="88" t="s">
        <v>52</v>
      </c>
      <c r="AM6" s="88" t="s">
        <v>53</v>
      </c>
      <c r="AN6" s="88" t="s">
        <v>99</v>
      </c>
      <c r="AO6" s="88" t="s">
        <v>55</v>
      </c>
      <c r="AP6" s="88" t="s">
        <v>56</v>
      </c>
      <c r="AQ6" s="88" t="s">
        <v>57</v>
      </c>
      <c r="AR6" s="88" t="s">
        <v>58</v>
      </c>
      <c r="AS6" s="88" t="s">
        <v>59</v>
      </c>
      <c r="AT6" s="90" t="s">
        <v>95</v>
      </c>
      <c r="AU6" s="91" t="s">
        <v>96</v>
      </c>
      <c r="AV6" s="92" t="s">
        <v>62</v>
      </c>
    </row>
    <row r="7" spans="1:48" ht="19.75" customHeight="1">
      <c r="A7" s="94">
        <v>1</v>
      </c>
      <c r="B7" s="94">
        <v>1</v>
      </c>
      <c r="C7" s="95"/>
      <c r="D7" s="96"/>
      <c r="E7" s="97"/>
      <c r="F7" s="97"/>
      <c r="G7" s="185"/>
      <c r="H7" s="98"/>
      <c r="I7" s="99"/>
      <c r="J7" s="138">
        <f t="shared" ref="J7:J30" si="0">IF(I7=1,(E7+F7+G7)/1.16,0)</f>
        <v>0</v>
      </c>
      <c r="K7" s="139">
        <f t="shared" ref="K7:K30" si="1">IF(I7=2,H7/1.05,0)</f>
        <v>0</v>
      </c>
      <c r="L7" s="140">
        <f t="shared" ref="L7:L30" si="2">IF(I7=1,J7*0.16,0)</f>
        <v>0</v>
      </c>
      <c r="M7" s="141">
        <f t="shared" ref="M7:M30" si="3">IF(I7=2,K7*0.05,0)</f>
        <v>0</v>
      </c>
      <c r="N7" s="100"/>
      <c r="O7" s="101"/>
      <c r="P7" s="101"/>
      <c r="Q7" s="102"/>
      <c r="R7" s="103"/>
      <c r="S7" s="99"/>
      <c r="T7" s="104"/>
      <c r="U7" s="104"/>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42">
        <f>IF(S7=1,R7/1.16*0.16,0)</f>
        <v>0</v>
      </c>
      <c r="AU7" s="143">
        <f>IF(S7=2,R7/1.05*0.05,0)</f>
        <v>0</v>
      </c>
      <c r="AV7" s="106"/>
    </row>
    <row r="8" spans="1:48" ht="19.75" customHeight="1">
      <c r="A8" s="107">
        <f>A7+1</f>
        <v>2</v>
      </c>
      <c r="B8" s="107">
        <f>B7+1</f>
        <v>2</v>
      </c>
      <c r="C8" s="108"/>
      <c r="D8" s="109"/>
      <c r="E8" s="97"/>
      <c r="F8" s="97"/>
      <c r="G8" s="185"/>
      <c r="H8" s="98"/>
      <c r="I8" s="110"/>
      <c r="J8" s="27">
        <f t="shared" si="0"/>
        <v>0</v>
      </c>
      <c r="K8" s="25">
        <f t="shared" si="1"/>
        <v>0</v>
      </c>
      <c r="L8" s="28">
        <f t="shared" si="2"/>
        <v>0</v>
      </c>
      <c r="M8" s="26">
        <f t="shared" si="3"/>
        <v>0</v>
      </c>
      <c r="N8" s="100"/>
      <c r="O8" s="101"/>
      <c r="P8" s="101"/>
      <c r="Q8" s="111"/>
      <c r="R8" s="112"/>
      <c r="S8" s="110"/>
      <c r="T8" s="97"/>
      <c r="U8" s="97"/>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44">
        <f>IF(S8=1,R8/1.16*0.16,0)</f>
        <v>0</v>
      </c>
      <c r="AU8" s="145">
        <f>IF(S8=2,R8/1.05*0.05,0)</f>
        <v>0</v>
      </c>
      <c r="AV8" s="106"/>
    </row>
    <row r="9" spans="1:48" ht="19.75" customHeight="1">
      <c r="A9" s="107">
        <f t="shared" ref="A9:B24" si="4">A8+1</f>
        <v>3</v>
      </c>
      <c r="B9" s="107">
        <f t="shared" si="4"/>
        <v>3</v>
      </c>
      <c r="C9" s="108"/>
      <c r="D9" s="109"/>
      <c r="E9" s="97"/>
      <c r="F9" s="97"/>
      <c r="G9" s="185"/>
      <c r="H9" s="98"/>
      <c r="I9" s="110"/>
      <c r="J9" s="27">
        <f t="shared" si="0"/>
        <v>0</v>
      </c>
      <c r="K9" s="25">
        <f t="shared" si="1"/>
        <v>0</v>
      </c>
      <c r="L9" s="28">
        <f t="shared" si="2"/>
        <v>0</v>
      </c>
      <c r="M9" s="26">
        <f t="shared" si="3"/>
        <v>0</v>
      </c>
      <c r="N9" s="100"/>
      <c r="O9" s="101"/>
      <c r="P9" s="101"/>
      <c r="Q9" s="111"/>
      <c r="R9" s="112"/>
      <c r="S9" s="110"/>
      <c r="T9" s="97"/>
      <c r="U9" s="97"/>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44">
        <f t="shared" ref="AT9:AT30" si="5">IF(S9=1,R9/1.16*0.16,0)</f>
        <v>0</v>
      </c>
      <c r="AU9" s="145">
        <f t="shared" ref="AU9:AU30" si="6">IF(S9=2,R9/1.05*0.05,0)</f>
        <v>0</v>
      </c>
      <c r="AV9" s="106"/>
    </row>
    <row r="10" spans="1:48" ht="19.75" customHeight="1">
      <c r="A10" s="107">
        <f t="shared" si="4"/>
        <v>4</v>
      </c>
      <c r="B10" s="107">
        <f t="shared" si="4"/>
        <v>4</v>
      </c>
      <c r="C10" s="108"/>
      <c r="D10" s="109"/>
      <c r="E10" s="97"/>
      <c r="F10" s="97"/>
      <c r="G10" s="185"/>
      <c r="H10" s="98"/>
      <c r="I10" s="110"/>
      <c r="J10" s="27">
        <f t="shared" si="0"/>
        <v>0</v>
      </c>
      <c r="K10" s="25">
        <f t="shared" si="1"/>
        <v>0</v>
      </c>
      <c r="L10" s="28">
        <f t="shared" si="2"/>
        <v>0</v>
      </c>
      <c r="M10" s="26">
        <f t="shared" si="3"/>
        <v>0</v>
      </c>
      <c r="N10" s="100"/>
      <c r="O10" s="101"/>
      <c r="P10" s="101"/>
      <c r="Q10" s="111"/>
      <c r="R10" s="112"/>
      <c r="S10" s="110"/>
      <c r="T10" s="97"/>
      <c r="U10" s="97"/>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44">
        <f t="shared" si="5"/>
        <v>0</v>
      </c>
      <c r="AU10" s="145">
        <f t="shared" si="6"/>
        <v>0</v>
      </c>
      <c r="AV10" s="106"/>
    </row>
    <row r="11" spans="1:48" ht="19.75" customHeight="1">
      <c r="A11" s="107">
        <f t="shared" si="4"/>
        <v>5</v>
      </c>
      <c r="B11" s="107">
        <f t="shared" si="4"/>
        <v>5</v>
      </c>
      <c r="C11" s="108"/>
      <c r="D11" s="109"/>
      <c r="E11" s="97"/>
      <c r="F11" s="97"/>
      <c r="G11" s="185"/>
      <c r="H11" s="98"/>
      <c r="I11" s="110"/>
      <c r="J11" s="27">
        <f t="shared" si="0"/>
        <v>0</v>
      </c>
      <c r="K11" s="25">
        <f t="shared" si="1"/>
        <v>0</v>
      </c>
      <c r="L11" s="28">
        <f t="shared" si="2"/>
        <v>0</v>
      </c>
      <c r="M11" s="26">
        <f t="shared" si="3"/>
        <v>0</v>
      </c>
      <c r="N11" s="100"/>
      <c r="O11" s="101"/>
      <c r="P11" s="101"/>
      <c r="Q11" s="111"/>
      <c r="R11" s="112"/>
      <c r="S11" s="110"/>
      <c r="T11" s="97"/>
      <c r="U11" s="97"/>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44">
        <f t="shared" si="5"/>
        <v>0</v>
      </c>
      <c r="AU11" s="145">
        <f t="shared" si="6"/>
        <v>0</v>
      </c>
      <c r="AV11" s="106"/>
    </row>
    <row r="12" spans="1:48" ht="19.75" customHeight="1">
      <c r="A12" s="107">
        <f t="shared" si="4"/>
        <v>6</v>
      </c>
      <c r="B12" s="107">
        <f t="shared" si="4"/>
        <v>6</v>
      </c>
      <c r="C12" s="108"/>
      <c r="D12" s="109"/>
      <c r="E12" s="97"/>
      <c r="F12" s="97"/>
      <c r="G12" s="185"/>
      <c r="H12" s="98"/>
      <c r="I12" s="110"/>
      <c r="J12" s="27">
        <f t="shared" si="0"/>
        <v>0</v>
      </c>
      <c r="K12" s="25">
        <f t="shared" si="1"/>
        <v>0</v>
      </c>
      <c r="L12" s="28">
        <f t="shared" si="2"/>
        <v>0</v>
      </c>
      <c r="M12" s="26">
        <f t="shared" si="3"/>
        <v>0</v>
      </c>
      <c r="N12" s="100"/>
      <c r="O12" s="101"/>
      <c r="P12" s="101"/>
      <c r="Q12" s="111"/>
      <c r="R12" s="112"/>
      <c r="S12" s="110"/>
      <c r="T12" s="97"/>
      <c r="U12" s="97"/>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44">
        <f t="shared" si="5"/>
        <v>0</v>
      </c>
      <c r="AU12" s="145">
        <f t="shared" si="6"/>
        <v>0</v>
      </c>
      <c r="AV12" s="106"/>
    </row>
    <row r="13" spans="1:48" ht="19.75" customHeight="1">
      <c r="A13" s="107">
        <f t="shared" si="4"/>
        <v>7</v>
      </c>
      <c r="B13" s="107">
        <f t="shared" si="4"/>
        <v>7</v>
      </c>
      <c r="C13" s="108"/>
      <c r="D13" s="109"/>
      <c r="E13" s="97"/>
      <c r="F13" s="97"/>
      <c r="G13" s="185"/>
      <c r="H13" s="98"/>
      <c r="I13" s="110"/>
      <c r="J13" s="27">
        <f t="shared" si="0"/>
        <v>0</v>
      </c>
      <c r="K13" s="25">
        <f t="shared" si="1"/>
        <v>0</v>
      </c>
      <c r="L13" s="28">
        <f t="shared" si="2"/>
        <v>0</v>
      </c>
      <c r="M13" s="26">
        <f t="shared" si="3"/>
        <v>0</v>
      </c>
      <c r="N13" s="100"/>
      <c r="O13" s="101"/>
      <c r="P13" s="101"/>
      <c r="Q13" s="111"/>
      <c r="R13" s="112"/>
      <c r="S13" s="110"/>
      <c r="T13" s="97"/>
      <c r="U13" s="97"/>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44">
        <f t="shared" si="5"/>
        <v>0</v>
      </c>
      <c r="AU13" s="145">
        <f t="shared" si="6"/>
        <v>0</v>
      </c>
      <c r="AV13" s="106"/>
    </row>
    <row r="14" spans="1:48" ht="19.75" customHeight="1">
      <c r="A14" s="107">
        <f t="shared" si="4"/>
        <v>8</v>
      </c>
      <c r="B14" s="107">
        <f t="shared" si="4"/>
        <v>8</v>
      </c>
      <c r="C14" s="108"/>
      <c r="D14" s="109"/>
      <c r="E14" s="97"/>
      <c r="F14" s="97"/>
      <c r="G14" s="106"/>
      <c r="H14" s="98"/>
      <c r="I14" s="110"/>
      <c r="J14" s="27">
        <f t="shared" si="0"/>
        <v>0</v>
      </c>
      <c r="K14" s="25">
        <f t="shared" si="1"/>
        <v>0</v>
      </c>
      <c r="L14" s="28">
        <f t="shared" si="2"/>
        <v>0</v>
      </c>
      <c r="M14" s="26">
        <f t="shared" si="3"/>
        <v>0</v>
      </c>
      <c r="N14" s="100"/>
      <c r="O14" s="101"/>
      <c r="P14" s="101"/>
      <c r="Q14" s="111"/>
      <c r="R14" s="112"/>
      <c r="S14" s="110"/>
      <c r="T14" s="97"/>
      <c r="U14" s="97"/>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44">
        <f t="shared" si="5"/>
        <v>0</v>
      </c>
      <c r="AU14" s="145">
        <f t="shared" si="6"/>
        <v>0</v>
      </c>
      <c r="AV14" s="106"/>
    </row>
    <row r="15" spans="1:48" ht="19.75" customHeight="1">
      <c r="A15" s="107">
        <f t="shared" si="4"/>
        <v>9</v>
      </c>
      <c r="B15" s="107">
        <f t="shared" si="4"/>
        <v>9</v>
      </c>
      <c r="C15" s="108"/>
      <c r="D15" s="109"/>
      <c r="E15" s="97"/>
      <c r="F15" s="97"/>
      <c r="G15" s="106"/>
      <c r="H15" s="98"/>
      <c r="I15" s="110"/>
      <c r="J15" s="27">
        <f t="shared" si="0"/>
        <v>0</v>
      </c>
      <c r="K15" s="25">
        <f t="shared" si="1"/>
        <v>0</v>
      </c>
      <c r="L15" s="28">
        <f t="shared" si="2"/>
        <v>0</v>
      </c>
      <c r="M15" s="26">
        <f t="shared" si="3"/>
        <v>0</v>
      </c>
      <c r="N15" s="100"/>
      <c r="O15" s="101"/>
      <c r="P15" s="101"/>
      <c r="Q15" s="111"/>
      <c r="R15" s="112"/>
      <c r="S15" s="110"/>
      <c r="T15" s="97"/>
      <c r="U15" s="97"/>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44">
        <f t="shared" si="5"/>
        <v>0</v>
      </c>
      <c r="AU15" s="145">
        <f t="shared" si="6"/>
        <v>0</v>
      </c>
      <c r="AV15" s="106"/>
    </row>
    <row r="16" spans="1:48" ht="19.75" customHeight="1">
      <c r="A16" s="107">
        <f t="shared" si="4"/>
        <v>10</v>
      </c>
      <c r="B16" s="107">
        <f t="shared" si="4"/>
        <v>10</v>
      </c>
      <c r="C16" s="108"/>
      <c r="D16" s="109"/>
      <c r="E16" s="97"/>
      <c r="F16" s="97"/>
      <c r="G16" s="106"/>
      <c r="H16" s="98"/>
      <c r="I16" s="110"/>
      <c r="J16" s="27">
        <f t="shared" si="0"/>
        <v>0</v>
      </c>
      <c r="K16" s="25">
        <f t="shared" si="1"/>
        <v>0</v>
      </c>
      <c r="L16" s="28">
        <f t="shared" si="2"/>
        <v>0</v>
      </c>
      <c r="M16" s="26">
        <f t="shared" si="3"/>
        <v>0</v>
      </c>
      <c r="N16" s="100"/>
      <c r="O16" s="101"/>
      <c r="P16" s="101"/>
      <c r="Q16" s="111"/>
      <c r="R16" s="112"/>
      <c r="S16" s="110"/>
      <c r="T16" s="97"/>
      <c r="U16" s="97"/>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44">
        <f t="shared" si="5"/>
        <v>0</v>
      </c>
      <c r="AU16" s="145">
        <f t="shared" si="6"/>
        <v>0</v>
      </c>
      <c r="AV16" s="106"/>
    </row>
    <row r="17" spans="1:48" ht="19.75" customHeight="1">
      <c r="A17" s="107">
        <f t="shared" si="4"/>
        <v>11</v>
      </c>
      <c r="B17" s="107">
        <f t="shared" si="4"/>
        <v>11</v>
      </c>
      <c r="C17" s="108"/>
      <c r="D17" s="109"/>
      <c r="E17" s="97"/>
      <c r="F17" s="97"/>
      <c r="G17" s="106"/>
      <c r="H17" s="98"/>
      <c r="I17" s="110"/>
      <c r="J17" s="27">
        <f t="shared" si="0"/>
        <v>0</v>
      </c>
      <c r="K17" s="25">
        <f t="shared" si="1"/>
        <v>0</v>
      </c>
      <c r="L17" s="28">
        <f t="shared" si="2"/>
        <v>0</v>
      </c>
      <c r="M17" s="26">
        <f t="shared" si="3"/>
        <v>0</v>
      </c>
      <c r="N17" s="100"/>
      <c r="O17" s="101"/>
      <c r="P17" s="101"/>
      <c r="Q17" s="111"/>
      <c r="R17" s="112"/>
      <c r="S17" s="110"/>
      <c r="T17" s="97"/>
      <c r="U17" s="97"/>
      <c r="V17" s="97"/>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44">
        <f t="shared" si="5"/>
        <v>0</v>
      </c>
      <c r="AU17" s="145">
        <f t="shared" si="6"/>
        <v>0</v>
      </c>
      <c r="AV17" s="106"/>
    </row>
    <row r="18" spans="1:48" ht="19.75" customHeight="1">
      <c r="A18" s="107">
        <f t="shared" si="4"/>
        <v>12</v>
      </c>
      <c r="B18" s="107">
        <f t="shared" si="4"/>
        <v>12</v>
      </c>
      <c r="C18" s="108"/>
      <c r="D18" s="109"/>
      <c r="E18" s="97"/>
      <c r="F18" s="97"/>
      <c r="G18" s="106"/>
      <c r="H18" s="98"/>
      <c r="I18" s="110"/>
      <c r="J18" s="27">
        <f t="shared" si="0"/>
        <v>0</v>
      </c>
      <c r="K18" s="25">
        <f t="shared" si="1"/>
        <v>0</v>
      </c>
      <c r="L18" s="28">
        <f t="shared" si="2"/>
        <v>0</v>
      </c>
      <c r="M18" s="26">
        <f t="shared" si="3"/>
        <v>0</v>
      </c>
      <c r="N18" s="100"/>
      <c r="O18" s="101"/>
      <c r="P18" s="101"/>
      <c r="Q18" s="111"/>
      <c r="R18" s="112"/>
      <c r="S18" s="110"/>
      <c r="T18" s="97"/>
      <c r="U18" s="97"/>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44">
        <f t="shared" si="5"/>
        <v>0</v>
      </c>
      <c r="AU18" s="145">
        <f t="shared" si="6"/>
        <v>0</v>
      </c>
      <c r="AV18" s="106"/>
    </row>
    <row r="19" spans="1:48" ht="19.75" customHeight="1">
      <c r="A19" s="107">
        <f t="shared" si="4"/>
        <v>13</v>
      </c>
      <c r="B19" s="107">
        <f t="shared" si="4"/>
        <v>13</v>
      </c>
      <c r="C19" s="108"/>
      <c r="D19" s="109"/>
      <c r="E19" s="97"/>
      <c r="F19" s="97"/>
      <c r="G19" s="106"/>
      <c r="H19" s="98"/>
      <c r="I19" s="110"/>
      <c r="J19" s="27">
        <f t="shared" si="0"/>
        <v>0</v>
      </c>
      <c r="K19" s="25">
        <f t="shared" si="1"/>
        <v>0</v>
      </c>
      <c r="L19" s="28">
        <f t="shared" si="2"/>
        <v>0</v>
      </c>
      <c r="M19" s="26">
        <f t="shared" si="3"/>
        <v>0</v>
      </c>
      <c r="N19" s="100"/>
      <c r="O19" s="101"/>
      <c r="P19" s="101"/>
      <c r="Q19" s="111"/>
      <c r="R19" s="112"/>
      <c r="S19" s="110"/>
      <c r="T19" s="97"/>
      <c r="U19" s="9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44">
        <f t="shared" si="5"/>
        <v>0</v>
      </c>
      <c r="AU19" s="145">
        <f t="shared" si="6"/>
        <v>0</v>
      </c>
      <c r="AV19" s="106"/>
    </row>
    <row r="20" spans="1:48" ht="19.75" customHeight="1">
      <c r="A20" s="107">
        <f t="shared" si="4"/>
        <v>14</v>
      </c>
      <c r="B20" s="107">
        <f t="shared" si="4"/>
        <v>14</v>
      </c>
      <c r="C20" s="108"/>
      <c r="D20" s="109"/>
      <c r="E20" s="97"/>
      <c r="F20" s="97"/>
      <c r="G20" s="106"/>
      <c r="H20" s="98"/>
      <c r="I20" s="110"/>
      <c r="J20" s="27">
        <f t="shared" si="0"/>
        <v>0</v>
      </c>
      <c r="K20" s="25">
        <f t="shared" si="1"/>
        <v>0</v>
      </c>
      <c r="L20" s="28">
        <f t="shared" si="2"/>
        <v>0</v>
      </c>
      <c r="M20" s="26">
        <f t="shared" si="3"/>
        <v>0</v>
      </c>
      <c r="N20" s="100"/>
      <c r="O20" s="101"/>
      <c r="P20" s="101"/>
      <c r="Q20" s="111"/>
      <c r="R20" s="112"/>
      <c r="S20" s="110"/>
      <c r="T20" s="97"/>
      <c r="U20" s="97"/>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44">
        <f t="shared" si="5"/>
        <v>0</v>
      </c>
      <c r="AU20" s="145">
        <f t="shared" si="6"/>
        <v>0</v>
      </c>
      <c r="AV20" s="106"/>
    </row>
    <row r="21" spans="1:48" ht="19.75" customHeight="1">
      <c r="A21" s="107">
        <f t="shared" si="4"/>
        <v>15</v>
      </c>
      <c r="B21" s="107">
        <f t="shared" si="4"/>
        <v>15</v>
      </c>
      <c r="C21" s="108"/>
      <c r="D21" s="109"/>
      <c r="E21" s="97"/>
      <c r="F21" s="97"/>
      <c r="G21" s="106"/>
      <c r="H21" s="98"/>
      <c r="I21" s="110"/>
      <c r="J21" s="27">
        <f t="shared" si="0"/>
        <v>0</v>
      </c>
      <c r="K21" s="25">
        <f t="shared" si="1"/>
        <v>0</v>
      </c>
      <c r="L21" s="28">
        <f t="shared" si="2"/>
        <v>0</v>
      </c>
      <c r="M21" s="26">
        <f t="shared" si="3"/>
        <v>0</v>
      </c>
      <c r="N21" s="100"/>
      <c r="O21" s="101"/>
      <c r="P21" s="101"/>
      <c r="Q21" s="111"/>
      <c r="R21" s="112"/>
      <c r="S21" s="110"/>
      <c r="T21" s="97"/>
      <c r="U21" s="97"/>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44">
        <f t="shared" si="5"/>
        <v>0</v>
      </c>
      <c r="AU21" s="145">
        <f t="shared" si="6"/>
        <v>0</v>
      </c>
      <c r="AV21" s="106"/>
    </row>
    <row r="22" spans="1:48" ht="19.75" customHeight="1">
      <c r="A22" s="107">
        <f t="shared" si="4"/>
        <v>16</v>
      </c>
      <c r="B22" s="107">
        <f t="shared" si="4"/>
        <v>16</v>
      </c>
      <c r="C22" s="108"/>
      <c r="D22" s="109"/>
      <c r="E22" s="97"/>
      <c r="F22" s="97"/>
      <c r="G22" s="106"/>
      <c r="H22" s="98"/>
      <c r="I22" s="110"/>
      <c r="J22" s="27">
        <f t="shared" si="0"/>
        <v>0</v>
      </c>
      <c r="K22" s="25">
        <f t="shared" si="1"/>
        <v>0</v>
      </c>
      <c r="L22" s="28">
        <f t="shared" si="2"/>
        <v>0</v>
      </c>
      <c r="M22" s="26">
        <f t="shared" si="3"/>
        <v>0</v>
      </c>
      <c r="N22" s="100"/>
      <c r="O22" s="101"/>
      <c r="P22" s="101"/>
      <c r="Q22" s="111"/>
      <c r="R22" s="112"/>
      <c r="S22" s="110"/>
      <c r="T22" s="97"/>
      <c r="U22" s="97"/>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44">
        <f t="shared" si="5"/>
        <v>0</v>
      </c>
      <c r="AU22" s="145">
        <f t="shared" si="6"/>
        <v>0</v>
      </c>
      <c r="AV22" s="106"/>
    </row>
    <row r="23" spans="1:48" ht="19.75" customHeight="1">
      <c r="A23" s="107">
        <f t="shared" si="4"/>
        <v>17</v>
      </c>
      <c r="B23" s="107">
        <f t="shared" si="4"/>
        <v>17</v>
      </c>
      <c r="C23" s="108"/>
      <c r="D23" s="109"/>
      <c r="E23" s="97"/>
      <c r="F23" s="97"/>
      <c r="G23" s="106"/>
      <c r="H23" s="98"/>
      <c r="I23" s="110"/>
      <c r="J23" s="27">
        <f t="shared" si="0"/>
        <v>0</v>
      </c>
      <c r="K23" s="25">
        <f t="shared" si="1"/>
        <v>0</v>
      </c>
      <c r="L23" s="28">
        <f t="shared" si="2"/>
        <v>0</v>
      </c>
      <c r="M23" s="26">
        <f t="shared" si="3"/>
        <v>0</v>
      </c>
      <c r="N23" s="100"/>
      <c r="O23" s="101"/>
      <c r="P23" s="101"/>
      <c r="Q23" s="111"/>
      <c r="R23" s="112"/>
      <c r="S23" s="110"/>
      <c r="T23" s="97"/>
      <c r="U23" s="97"/>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44">
        <f t="shared" si="5"/>
        <v>0</v>
      </c>
      <c r="AU23" s="145">
        <f t="shared" si="6"/>
        <v>0</v>
      </c>
      <c r="AV23" s="106"/>
    </row>
    <row r="24" spans="1:48" ht="19.75" customHeight="1">
      <c r="A24" s="107">
        <f t="shared" si="4"/>
        <v>18</v>
      </c>
      <c r="B24" s="107">
        <f t="shared" si="4"/>
        <v>18</v>
      </c>
      <c r="C24" s="108"/>
      <c r="D24" s="109"/>
      <c r="E24" s="97"/>
      <c r="F24" s="97"/>
      <c r="G24" s="106"/>
      <c r="H24" s="98"/>
      <c r="I24" s="110"/>
      <c r="J24" s="27">
        <f t="shared" si="0"/>
        <v>0</v>
      </c>
      <c r="K24" s="25">
        <f t="shared" si="1"/>
        <v>0</v>
      </c>
      <c r="L24" s="28">
        <f t="shared" si="2"/>
        <v>0</v>
      </c>
      <c r="M24" s="26">
        <f t="shared" si="3"/>
        <v>0</v>
      </c>
      <c r="N24" s="100"/>
      <c r="O24" s="101"/>
      <c r="P24" s="101"/>
      <c r="Q24" s="111"/>
      <c r="R24" s="112"/>
      <c r="S24" s="110"/>
      <c r="T24" s="97"/>
      <c r="U24" s="97"/>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44">
        <f t="shared" si="5"/>
        <v>0</v>
      </c>
      <c r="AU24" s="145">
        <f t="shared" si="6"/>
        <v>0</v>
      </c>
      <c r="AV24" s="106"/>
    </row>
    <row r="25" spans="1:48" ht="19.75" customHeight="1">
      <c r="A25" s="107">
        <f t="shared" ref="A25:B30" si="7">A24+1</f>
        <v>19</v>
      </c>
      <c r="B25" s="107">
        <f t="shared" si="7"/>
        <v>19</v>
      </c>
      <c r="C25" s="108"/>
      <c r="D25" s="109"/>
      <c r="E25" s="97"/>
      <c r="F25" s="97"/>
      <c r="G25" s="106"/>
      <c r="H25" s="98"/>
      <c r="I25" s="110"/>
      <c r="J25" s="27">
        <f t="shared" si="0"/>
        <v>0</v>
      </c>
      <c r="K25" s="25">
        <f t="shared" si="1"/>
        <v>0</v>
      </c>
      <c r="L25" s="28">
        <f t="shared" si="2"/>
        <v>0</v>
      </c>
      <c r="M25" s="26">
        <f t="shared" si="3"/>
        <v>0</v>
      </c>
      <c r="N25" s="100"/>
      <c r="O25" s="101"/>
      <c r="P25" s="101"/>
      <c r="Q25" s="111"/>
      <c r="R25" s="112"/>
      <c r="S25" s="110"/>
      <c r="T25" s="97"/>
      <c r="U25" s="97"/>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44">
        <f t="shared" si="5"/>
        <v>0</v>
      </c>
      <c r="AU25" s="145">
        <f t="shared" si="6"/>
        <v>0</v>
      </c>
      <c r="AV25" s="106"/>
    </row>
    <row r="26" spans="1:48" ht="19.75" customHeight="1">
      <c r="A26" s="107">
        <f t="shared" si="7"/>
        <v>20</v>
      </c>
      <c r="B26" s="107">
        <f t="shared" si="7"/>
        <v>20</v>
      </c>
      <c r="C26" s="108"/>
      <c r="D26" s="109"/>
      <c r="E26" s="97"/>
      <c r="F26" s="97"/>
      <c r="G26" s="106"/>
      <c r="H26" s="98"/>
      <c r="I26" s="110"/>
      <c r="J26" s="27">
        <f t="shared" si="0"/>
        <v>0</v>
      </c>
      <c r="K26" s="25">
        <f t="shared" si="1"/>
        <v>0</v>
      </c>
      <c r="L26" s="28">
        <f t="shared" si="2"/>
        <v>0</v>
      </c>
      <c r="M26" s="26">
        <f t="shared" si="3"/>
        <v>0</v>
      </c>
      <c r="N26" s="100"/>
      <c r="O26" s="101"/>
      <c r="P26" s="101"/>
      <c r="Q26" s="111"/>
      <c r="R26" s="112"/>
      <c r="S26" s="110"/>
      <c r="T26" s="97"/>
      <c r="U26" s="97"/>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44">
        <f t="shared" si="5"/>
        <v>0</v>
      </c>
      <c r="AU26" s="145">
        <f t="shared" si="6"/>
        <v>0</v>
      </c>
      <c r="AV26" s="106"/>
    </row>
    <row r="27" spans="1:48" ht="19.75" customHeight="1">
      <c r="A27" s="107">
        <f t="shared" si="7"/>
        <v>21</v>
      </c>
      <c r="B27" s="107">
        <f t="shared" si="7"/>
        <v>21</v>
      </c>
      <c r="C27" s="108"/>
      <c r="D27" s="109"/>
      <c r="E27" s="97"/>
      <c r="F27" s="97"/>
      <c r="G27" s="106"/>
      <c r="H27" s="98"/>
      <c r="I27" s="110"/>
      <c r="J27" s="27">
        <f t="shared" si="0"/>
        <v>0</v>
      </c>
      <c r="K27" s="25">
        <f t="shared" si="1"/>
        <v>0</v>
      </c>
      <c r="L27" s="28">
        <f t="shared" si="2"/>
        <v>0</v>
      </c>
      <c r="M27" s="26">
        <f t="shared" si="3"/>
        <v>0</v>
      </c>
      <c r="N27" s="100"/>
      <c r="O27" s="101"/>
      <c r="P27" s="101"/>
      <c r="Q27" s="111"/>
      <c r="R27" s="112"/>
      <c r="S27" s="110"/>
      <c r="T27" s="97"/>
      <c r="U27" s="97"/>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44">
        <f t="shared" si="5"/>
        <v>0</v>
      </c>
      <c r="AU27" s="145">
        <f t="shared" si="6"/>
        <v>0</v>
      </c>
      <c r="AV27" s="113"/>
    </row>
    <row r="28" spans="1:48" ht="19.75" customHeight="1">
      <c r="A28" s="107">
        <f t="shared" si="7"/>
        <v>22</v>
      </c>
      <c r="B28" s="107">
        <f t="shared" si="7"/>
        <v>22</v>
      </c>
      <c r="C28" s="108"/>
      <c r="D28" s="109"/>
      <c r="E28" s="97"/>
      <c r="F28" s="97"/>
      <c r="G28" s="106"/>
      <c r="H28" s="98"/>
      <c r="I28" s="110"/>
      <c r="J28" s="27">
        <f t="shared" si="0"/>
        <v>0</v>
      </c>
      <c r="K28" s="25">
        <f t="shared" si="1"/>
        <v>0</v>
      </c>
      <c r="L28" s="28">
        <f t="shared" si="2"/>
        <v>0</v>
      </c>
      <c r="M28" s="26">
        <f t="shared" si="3"/>
        <v>0</v>
      </c>
      <c r="N28" s="100"/>
      <c r="O28" s="101"/>
      <c r="P28" s="101"/>
      <c r="Q28" s="111"/>
      <c r="R28" s="112"/>
      <c r="S28" s="110"/>
      <c r="T28" s="97"/>
      <c r="U28" s="97"/>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44">
        <f t="shared" si="5"/>
        <v>0</v>
      </c>
      <c r="AU28" s="145">
        <f t="shared" si="6"/>
        <v>0</v>
      </c>
      <c r="AV28" s="113"/>
    </row>
    <row r="29" spans="1:48" ht="19.75" customHeight="1">
      <c r="A29" s="107">
        <f t="shared" si="7"/>
        <v>23</v>
      </c>
      <c r="B29" s="107">
        <f t="shared" si="7"/>
        <v>23</v>
      </c>
      <c r="C29" s="108"/>
      <c r="D29" s="109"/>
      <c r="E29" s="97"/>
      <c r="F29" s="97"/>
      <c r="G29" s="106"/>
      <c r="H29" s="98"/>
      <c r="I29" s="110"/>
      <c r="J29" s="27">
        <f t="shared" si="0"/>
        <v>0</v>
      </c>
      <c r="K29" s="25">
        <f t="shared" si="1"/>
        <v>0</v>
      </c>
      <c r="L29" s="28">
        <f t="shared" si="2"/>
        <v>0</v>
      </c>
      <c r="M29" s="26">
        <f t="shared" si="3"/>
        <v>0</v>
      </c>
      <c r="N29" s="100"/>
      <c r="O29" s="101"/>
      <c r="P29" s="101"/>
      <c r="Q29" s="111"/>
      <c r="R29" s="112"/>
      <c r="S29" s="110"/>
      <c r="T29" s="97"/>
      <c r="U29" s="97"/>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44">
        <f t="shared" si="5"/>
        <v>0</v>
      </c>
      <c r="AU29" s="145">
        <f t="shared" si="6"/>
        <v>0</v>
      </c>
      <c r="AV29" s="113"/>
    </row>
    <row r="30" spans="1:48" ht="19.75" customHeight="1" thickBot="1">
      <c r="A30" s="107">
        <f t="shared" si="7"/>
        <v>24</v>
      </c>
      <c r="B30" s="107">
        <f t="shared" si="7"/>
        <v>24</v>
      </c>
      <c r="C30" s="108"/>
      <c r="D30" s="109"/>
      <c r="E30" s="97"/>
      <c r="F30" s="97"/>
      <c r="G30" s="106"/>
      <c r="H30" s="98"/>
      <c r="I30" s="114"/>
      <c r="J30" s="27">
        <f t="shared" si="0"/>
        <v>0</v>
      </c>
      <c r="K30" s="146">
        <f t="shared" si="1"/>
        <v>0</v>
      </c>
      <c r="L30" s="147">
        <f t="shared" si="2"/>
        <v>0</v>
      </c>
      <c r="M30" s="148">
        <f t="shared" si="3"/>
        <v>0</v>
      </c>
      <c r="N30" s="115"/>
      <c r="O30" s="117"/>
      <c r="P30" s="117"/>
      <c r="Q30" s="116"/>
      <c r="R30" s="118"/>
      <c r="S30" s="119"/>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44">
        <f t="shared" si="5"/>
        <v>0</v>
      </c>
      <c r="AU30" s="145">
        <f t="shared" si="6"/>
        <v>0</v>
      </c>
      <c r="AV30" s="121"/>
    </row>
    <row r="31" spans="1:48" ht="20.25" customHeight="1" thickBot="1">
      <c r="A31" s="65"/>
      <c r="B31" s="65"/>
      <c r="C31" s="65"/>
      <c r="D31" s="65"/>
      <c r="E31" s="151">
        <f>SUM(E7:E30)</f>
        <v>0</v>
      </c>
      <c r="F31" s="152">
        <f>SUM(F7:F30)</f>
        <v>0</v>
      </c>
      <c r="G31" s="152">
        <f>SUM(G7:G30)</f>
        <v>0</v>
      </c>
      <c r="H31" s="153">
        <f>SUM(H7:H30)</f>
        <v>0</v>
      </c>
      <c r="I31" s="2"/>
      <c r="J31" s="154">
        <f t="shared" ref="J31:K31" si="8">SUM(J7:J30)</f>
        <v>0</v>
      </c>
      <c r="K31" s="155">
        <f t="shared" si="8"/>
        <v>0</v>
      </c>
      <c r="L31" s="156">
        <f>SUM(L7:L30)</f>
        <v>0</v>
      </c>
      <c r="M31" s="157">
        <f>SUM(M7:M30)</f>
        <v>0</v>
      </c>
      <c r="N31" s="156">
        <f>SUM(N7:N30)</f>
        <v>0</v>
      </c>
      <c r="O31" s="158">
        <f t="shared" ref="O31:Q31" si="9">SUM(O7:O30)</f>
        <v>0</v>
      </c>
      <c r="P31" s="158">
        <f t="shared" si="9"/>
        <v>0</v>
      </c>
      <c r="Q31" s="159">
        <f t="shared" si="9"/>
        <v>0</v>
      </c>
      <c r="R31" s="160">
        <f>SUM(R7:R30)</f>
        <v>0</v>
      </c>
      <c r="S31" s="2"/>
      <c r="T31" s="161">
        <f>SUM(T7:T30)</f>
        <v>0</v>
      </c>
      <c r="U31" s="162">
        <f t="shared" ref="U31:AU31" si="10">SUM(U7:U30)</f>
        <v>0</v>
      </c>
      <c r="V31" s="162">
        <f t="shared" si="10"/>
        <v>0</v>
      </c>
      <c r="W31" s="162">
        <f t="shared" si="10"/>
        <v>0</v>
      </c>
      <c r="X31" s="162">
        <f t="shared" si="10"/>
        <v>0</v>
      </c>
      <c r="Y31" s="162">
        <f t="shared" si="10"/>
        <v>0</v>
      </c>
      <c r="Z31" s="162">
        <f t="shared" si="10"/>
        <v>0</v>
      </c>
      <c r="AA31" s="162">
        <f t="shared" si="10"/>
        <v>0</v>
      </c>
      <c r="AB31" s="162">
        <f t="shared" si="10"/>
        <v>0</v>
      </c>
      <c r="AC31" s="162">
        <f t="shared" si="10"/>
        <v>0</v>
      </c>
      <c r="AD31" s="162">
        <f t="shared" si="10"/>
        <v>0</v>
      </c>
      <c r="AE31" s="162">
        <f t="shared" si="10"/>
        <v>0</v>
      </c>
      <c r="AF31" s="162">
        <f t="shared" si="10"/>
        <v>0</v>
      </c>
      <c r="AG31" s="162">
        <f t="shared" si="10"/>
        <v>0</v>
      </c>
      <c r="AH31" s="162">
        <f t="shared" si="10"/>
        <v>0</v>
      </c>
      <c r="AI31" s="162">
        <f t="shared" si="10"/>
        <v>0</v>
      </c>
      <c r="AJ31" s="162">
        <f t="shared" si="10"/>
        <v>0</v>
      </c>
      <c r="AK31" s="162">
        <f t="shared" si="10"/>
        <v>0</v>
      </c>
      <c r="AL31" s="162">
        <f t="shared" si="10"/>
        <v>0</v>
      </c>
      <c r="AM31" s="162">
        <f t="shared" si="10"/>
        <v>0</v>
      </c>
      <c r="AN31" s="162">
        <f t="shared" si="10"/>
        <v>0</v>
      </c>
      <c r="AO31" s="162">
        <f t="shared" si="10"/>
        <v>0</v>
      </c>
      <c r="AP31" s="162">
        <f t="shared" si="10"/>
        <v>0</v>
      </c>
      <c r="AQ31" s="162">
        <f t="shared" si="10"/>
        <v>0</v>
      </c>
      <c r="AR31" s="162">
        <f t="shared" si="10"/>
        <v>0</v>
      </c>
      <c r="AS31" s="163">
        <f t="shared" si="10"/>
        <v>0</v>
      </c>
      <c r="AT31" s="164">
        <f t="shared" si="10"/>
        <v>0</v>
      </c>
      <c r="AU31" s="165">
        <f t="shared" si="10"/>
        <v>0</v>
      </c>
      <c r="AV31" s="166">
        <f>SUM(AV7:AV30)</f>
        <v>0</v>
      </c>
    </row>
    <row r="32" spans="1:48" ht="20.25" customHeight="1" thickBot="1">
      <c r="A32" s="65"/>
      <c r="B32" s="65"/>
      <c r="C32" s="65"/>
      <c r="D32" s="65"/>
      <c r="E32" s="125"/>
      <c r="F32" s="125"/>
      <c r="G32" s="125"/>
      <c r="H32" s="125"/>
      <c r="I32" s="125"/>
      <c r="J32" s="125"/>
      <c r="K32" s="125"/>
      <c r="L32" s="126" t="s">
        <v>63</v>
      </c>
      <c r="M32" s="127"/>
      <c r="N32" s="127"/>
      <c r="O32" s="127"/>
      <c r="P32" s="127"/>
      <c r="Q32" s="37">
        <f>J31+K31+N31+O31+P31+Q31</f>
        <v>0</v>
      </c>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T32" s="167"/>
      <c r="AU32" s="167"/>
      <c r="AV32" s="65"/>
    </row>
    <row r="33" spans="1:48" ht="20.25" customHeight="1" thickBot="1">
      <c r="A33" s="65"/>
      <c r="B33" s="65"/>
      <c r="C33" s="65"/>
      <c r="D33" s="65"/>
      <c r="E33" s="125"/>
      <c r="F33" s="125"/>
      <c r="G33" s="125"/>
      <c r="H33" s="125"/>
      <c r="I33" s="125"/>
      <c r="J33" s="125"/>
      <c r="K33" s="125"/>
      <c r="L33" s="128" t="s">
        <v>64</v>
      </c>
      <c r="M33" s="129"/>
      <c r="N33" s="129"/>
      <c r="O33" s="129"/>
      <c r="P33" s="129"/>
      <c r="Q33" s="38">
        <f>L31+M31</f>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130" t="s">
        <v>65</v>
      </c>
      <c r="AR33" s="131"/>
      <c r="AS33" s="131"/>
      <c r="AT33" s="168"/>
      <c r="AU33" s="35">
        <f>SUM(T31:AS31)</f>
        <v>0</v>
      </c>
      <c r="AV33" s="65"/>
    </row>
    <row r="34" spans="1:48" ht="20.2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130" t="s">
        <v>66</v>
      </c>
      <c r="AR34" s="132"/>
      <c r="AS34" s="132"/>
      <c r="AT34" s="20"/>
      <c r="AU34" s="35">
        <f>AT31+AU31</f>
        <v>0</v>
      </c>
    </row>
    <row r="35" spans="1:48" ht="20.25" customHeight="1" thickBot="1">
      <c r="A35" s="65"/>
      <c r="B35" s="65"/>
      <c r="C35" s="65"/>
      <c r="D35" s="65"/>
      <c r="E35" s="133" t="s">
        <v>67</v>
      </c>
      <c r="F35" s="133"/>
      <c r="G35" s="133"/>
      <c r="H35" s="49">
        <f>Q32+Q33-(AU33+AU34)</f>
        <v>0</v>
      </c>
      <c r="I35" s="134"/>
      <c r="J35" s="65"/>
      <c r="K35" s="65"/>
      <c r="L35" s="248" t="s">
        <v>100</v>
      </c>
      <c r="M35" s="249"/>
      <c r="N35" s="249"/>
      <c r="O35" s="250"/>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8" ht="20.25" customHeight="1">
      <c r="L36" s="251" t="s">
        <v>69</v>
      </c>
      <c r="M36" s="251"/>
      <c r="N36" s="135"/>
      <c r="O36" s="169">
        <f>Q33</f>
        <v>0</v>
      </c>
    </row>
    <row r="37" spans="1:48" ht="20.25" customHeight="1">
      <c r="L37" s="251" t="s">
        <v>70</v>
      </c>
      <c r="M37" s="251"/>
      <c r="N37" s="135"/>
      <c r="O37" s="169">
        <f>AU34</f>
        <v>0</v>
      </c>
    </row>
    <row r="38" spans="1:48" ht="26.25" customHeight="1">
      <c r="L38" s="252" t="s">
        <v>71</v>
      </c>
      <c r="M38" s="253"/>
      <c r="N38" s="136"/>
      <c r="O38" s="170">
        <f>O36-O37</f>
        <v>0</v>
      </c>
    </row>
    <row r="39" spans="1:48">
      <c r="O39" s="171"/>
    </row>
  </sheetData>
  <mergeCells count="11">
    <mergeCell ref="AT5:AU5"/>
    <mergeCell ref="L35:O35"/>
    <mergeCell ref="L36:M36"/>
    <mergeCell ref="L37:M37"/>
    <mergeCell ref="L38:M38"/>
    <mergeCell ref="S5:AS5"/>
    <mergeCell ref="A1:I2"/>
    <mergeCell ref="A4:B4"/>
    <mergeCell ref="E5:H5"/>
    <mergeCell ref="I5:M5"/>
    <mergeCell ref="O5:Q5"/>
  </mergeCells>
  <pageMargins left="0.78740157480314965" right="0.78740157480314965" top="0.98425196850393704" bottom="0.98425196850393704" header="0.51181102362204722" footer="0.51181102362204722"/>
  <pageSetup paperSize="9" orientation="portrait" horizontalDpi="4294967293"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28328685EEF5408B053461AD02DA6F" ma:contentTypeVersion="16" ma:contentTypeDescription="Ein neues Dokument erstellen." ma:contentTypeScope="" ma:versionID="c91c925dab619efa8722b86269f55f65">
  <xsd:schema xmlns:xsd="http://www.w3.org/2001/XMLSchema" xmlns:xs="http://www.w3.org/2001/XMLSchema" xmlns:p="http://schemas.microsoft.com/office/2006/metadata/properties" xmlns:ns2="0878beb8-f63c-4185-98f8-053e17aa0776" xmlns:ns3="335bb9db-0b18-44af-a96d-dc8f973f7e52" targetNamespace="http://schemas.microsoft.com/office/2006/metadata/properties" ma:root="true" ma:fieldsID="e1ec120b740dc276a682a863840c7e4e" ns2:_="" ns3:_="">
    <xsd:import namespace="0878beb8-f63c-4185-98f8-053e17aa0776"/>
    <xsd:import namespace="335bb9db-0b18-44af-a96d-dc8f973f7e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8beb8-f63c-4185-98f8-053e17aa0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10bb6aa-b5ae-4f08-b495-22efb53b3a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5bb9db-0b18-44af-a96d-dc8f973f7e52"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716b73a-e767-42c9-b645-cb8a83fedc78}" ma:internalName="TaxCatchAll" ma:showField="CatchAllData" ma:web="335bb9db-0b18-44af-a96d-dc8f973f7e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BSO999929 xmlns="http://www.datev.de/BSOffice/999929">6eececbb-3e95-4912-9a7e-c2203505712d</BSO999929>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878beb8-f63c-4185-98f8-053e17aa0776">
      <Terms xmlns="http://schemas.microsoft.com/office/infopath/2007/PartnerControls"/>
    </lcf76f155ced4ddcb4097134ff3c332f>
    <TaxCatchAll xmlns="335bb9db-0b18-44af-a96d-dc8f973f7e52" xsi:nil="true"/>
  </documentManagement>
</p:properties>
</file>

<file path=customXml/itemProps1.xml><?xml version="1.0" encoding="utf-8"?>
<ds:datastoreItem xmlns:ds="http://schemas.openxmlformats.org/officeDocument/2006/customXml" ds:itemID="{15C49556-E621-48FD-84D9-933297B3C9F6}">
  <ds:schemaRefs>
    <ds:schemaRef ds:uri="http://schemas.microsoft.com/sharepoint/v3/contenttype/forms"/>
  </ds:schemaRefs>
</ds:datastoreItem>
</file>

<file path=customXml/itemProps2.xml><?xml version="1.0" encoding="utf-8"?>
<ds:datastoreItem xmlns:ds="http://schemas.openxmlformats.org/officeDocument/2006/customXml" ds:itemID="{24C65448-49EB-401F-AC38-B5BFA45AE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8beb8-f63c-4185-98f8-053e17aa0776"/>
    <ds:schemaRef ds:uri="335bb9db-0b18-44af-a96d-dc8f973f7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80015E-2BFE-4AA9-BE03-59247A5B27F3}">
  <ds:schemaRefs>
    <ds:schemaRef ds:uri="http://www.datev.de/BSOffice/999929"/>
  </ds:schemaRefs>
</ds:datastoreItem>
</file>

<file path=customXml/itemProps4.xml><?xml version="1.0" encoding="utf-8"?>
<ds:datastoreItem xmlns:ds="http://schemas.openxmlformats.org/officeDocument/2006/customXml" ds:itemID="{7B2E8965-1BAE-452F-A401-D13F466C503E}">
  <ds:schemaRefs>
    <ds:schemaRef ds:uri="http://schemas.microsoft.com/office/2006/metadata/properties"/>
    <ds:schemaRef ds:uri="http://schemas.microsoft.com/office/infopath/2007/PartnerControls"/>
    <ds:schemaRef ds:uri="0878beb8-f63c-4185-98f8-053e17aa0776"/>
    <ds:schemaRef ds:uri="335bb9db-0b18-44af-a96d-dc8f973f7e5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14</vt:i4>
      </vt:variant>
    </vt:vector>
  </HeadingPairs>
  <TitlesOfParts>
    <vt:vector size="14" baseType="lpstr">
      <vt:lpstr>Übersicht</vt:lpstr>
      <vt:lpstr>Januar</vt:lpstr>
      <vt:lpstr>Februar</vt:lpstr>
      <vt:lpstr>März</vt:lpstr>
      <vt:lpstr>April</vt:lpstr>
      <vt:lpstr>Mai</vt:lpstr>
      <vt:lpstr>Juni</vt:lpstr>
      <vt:lpstr>Juli</vt:lpstr>
      <vt:lpstr>August</vt:lpstr>
      <vt:lpstr>September</vt:lpstr>
      <vt:lpstr>Oktober</vt:lpstr>
      <vt:lpstr>November</vt:lpstr>
      <vt:lpstr>Dezember</vt:lpstr>
      <vt:lpstr>gesamt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Dagmar Hayen</dc:creator>
  <cp:keywords/>
  <dc:description/>
  <cp:lastModifiedBy>Microsoft Office User</cp:lastModifiedBy>
  <cp:revision/>
  <dcterms:created xsi:type="dcterms:W3CDTF">2008-08-10T17:17:11Z</dcterms:created>
  <dcterms:modified xsi:type="dcterms:W3CDTF">2023-04-11T20:59:56Z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0x0101007728328685EEF5408B053461AD02DA6F</vt:lpwstr>
  </property>
  <property fmtid="{D5CDD505-2E9C-101B-9397-08002B2CF9AE}" pid="3" name="MediaServiceImageTags">
    <vt:lpwstr/>
  </property>
</Properties>
</file>