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mc:AlternateContent xmlns:mc="http://schemas.openxmlformats.org/markup-compatibility/2006">
    <mc:Choice Requires="x15">
      <x15ac:absPath xmlns:x15ac="http://schemas.microsoft.com/office/spreadsheetml/2010/11/ac" url="/Users/sarahbechtloff/Downloads/"/>
    </mc:Choice>
  </mc:AlternateContent>
  <xr:revisionPtr revIDLastSave="0" documentId="13_ncr:1_{93D6F166-85B5-074F-84C1-6538BC379666}" xr6:coauthVersionLast="36" xr6:coauthVersionMax="47" xr10:uidLastSave="{00000000-0000-0000-0000-000000000000}"/>
  <bookViews>
    <workbookView xWindow="0" yWindow="500" windowWidth="30940" windowHeight="17040" xr2:uid="{00000000-000D-0000-FFFF-FFFF00000000}"/>
  </bookViews>
  <sheets>
    <sheet name="BWA Auswertung" sheetId="1" r:id="rId1"/>
    <sheet name="Grafik" sheetId="4" r:id="rId2"/>
  </sheets>
  <definedNames>
    <definedName name="_xlnm.Print_Area" localSheetId="0">'BWA Auswertung'!$A$1:$O$37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43" i="1" l="1"/>
  <c r="B44" i="1"/>
  <c r="B45" i="1"/>
  <c r="B46" i="1"/>
  <c r="B9" i="1"/>
  <c r="M9" i="1" s="1"/>
  <c r="E43" i="1" s="1"/>
  <c r="D9" i="1"/>
  <c r="C43" i="1" s="1"/>
  <c r="F9" i="1"/>
  <c r="D43" i="1" s="1"/>
  <c r="L12" i="1"/>
  <c r="D13" i="1"/>
  <c r="L13" i="1"/>
  <c r="L14" i="1"/>
  <c r="B15" i="1"/>
  <c r="C14" i="1" s="1"/>
  <c r="F15" i="1"/>
  <c r="G13" i="1" s="1"/>
  <c r="H15" i="1"/>
  <c r="I12" i="1" s="1"/>
  <c r="J15" i="1"/>
  <c r="K13" i="1" s="1"/>
  <c r="N15" i="1"/>
  <c r="O12" i="1" s="1"/>
  <c r="C17" i="1"/>
  <c r="L17" i="1"/>
  <c r="C18" i="1"/>
  <c r="L18" i="1"/>
  <c r="B19" i="1"/>
  <c r="C19" i="1" s="1"/>
  <c r="D19" i="1"/>
  <c r="F19" i="1"/>
  <c r="H19" i="1"/>
  <c r="J19" i="1"/>
  <c r="K19" i="1" s="1"/>
  <c r="N19" i="1"/>
  <c r="O19" i="1" s="1"/>
  <c r="C22" i="1"/>
  <c r="L22" i="1"/>
  <c r="O22" i="1"/>
  <c r="L23" i="1"/>
  <c r="O23" i="1"/>
  <c r="C24" i="1"/>
  <c r="K24" i="1"/>
  <c r="L24" i="1"/>
  <c r="O24" i="1"/>
  <c r="G25" i="1"/>
  <c r="L25" i="1"/>
  <c r="O25" i="1"/>
  <c r="C26" i="1"/>
  <c r="K26" i="1"/>
  <c r="L26" i="1"/>
  <c r="O26" i="1"/>
  <c r="G27" i="1"/>
  <c r="L27" i="1"/>
  <c r="O27" i="1"/>
  <c r="C28" i="1"/>
  <c r="H28" i="1"/>
  <c r="H31" i="1" s="1"/>
  <c r="K28" i="1"/>
  <c r="O28" i="1"/>
  <c r="C29" i="1"/>
  <c r="L29" i="1"/>
  <c r="C30" i="1"/>
  <c r="L30" i="1"/>
  <c r="O30" i="1"/>
  <c r="B31" i="1"/>
  <c r="C31" i="1" s="1"/>
  <c r="D31" i="1"/>
  <c r="F31" i="1"/>
  <c r="G31" i="1" s="1"/>
  <c r="J31" i="1"/>
  <c r="N31" i="1"/>
  <c r="K22" i="1" l="1"/>
  <c r="G23" i="1"/>
  <c r="G19" i="1"/>
  <c r="O17" i="1"/>
  <c r="I17" i="1"/>
  <c r="I18" i="1"/>
  <c r="I31" i="1"/>
  <c r="O14" i="1"/>
  <c r="I30" i="1"/>
  <c r="I19" i="1"/>
  <c r="I13" i="1"/>
  <c r="I29" i="1"/>
  <c r="I27" i="1"/>
  <c r="I25" i="1"/>
  <c r="I23" i="1"/>
  <c r="O9" i="1"/>
  <c r="F43" i="1" s="1"/>
  <c r="D45" i="1"/>
  <c r="G30" i="1"/>
  <c r="K29" i="1"/>
  <c r="J20" i="1"/>
  <c r="K20" i="1" s="1"/>
  <c r="F20" i="1"/>
  <c r="K18" i="1"/>
  <c r="G17" i="1"/>
  <c r="K15" i="1"/>
  <c r="G15" i="1"/>
  <c r="G12" i="1"/>
  <c r="F45" i="1"/>
  <c r="D44" i="1"/>
  <c r="K31" i="1"/>
  <c r="G28" i="1"/>
  <c r="K27" i="1"/>
  <c r="G26" i="1"/>
  <c r="K25" i="1"/>
  <c r="G24" i="1"/>
  <c r="K23" i="1"/>
  <c r="G22" i="1"/>
  <c r="O13" i="1"/>
  <c r="F44" i="1"/>
  <c r="O31" i="1"/>
  <c r="K30" i="1"/>
  <c r="O29" i="1"/>
  <c r="G29" i="1"/>
  <c r="I28" i="1"/>
  <c r="C27" i="1"/>
  <c r="I26" i="1"/>
  <c r="C25" i="1"/>
  <c r="I24" i="1"/>
  <c r="C23" i="1"/>
  <c r="I22" i="1"/>
  <c r="N20" i="1"/>
  <c r="H20" i="1"/>
  <c r="I20" i="1" s="1"/>
  <c r="B20" i="1"/>
  <c r="C20" i="1" s="1"/>
  <c r="O18" i="1"/>
  <c r="G18" i="1"/>
  <c r="K17" i="1"/>
  <c r="O15" i="1"/>
  <c r="I15" i="1"/>
  <c r="C15" i="1"/>
  <c r="I14" i="1"/>
  <c r="D15" i="1"/>
  <c r="E31" i="1" s="1"/>
  <c r="C13" i="1"/>
  <c r="C12" i="1"/>
  <c r="K12" i="1"/>
  <c r="C45" i="1"/>
  <c r="L28" i="1"/>
  <c r="L19" i="1"/>
  <c r="L15" i="1"/>
  <c r="M13" i="1" s="1"/>
  <c r="K14" i="1"/>
  <c r="G14" i="1"/>
  <c r="E13" i="1" l="1"/>
  <c r="J32" i="1"/>
  <c r="K32" i="1" s="1"/>
  <c r="B32" i="1"/>
  <c r="G20" i="1"/>
  <c r="F32" i="1"/>
  <c r="N32" i="1"/>
  <c r="O20" i="1"/>
  <c r="H32" i="1"/>
  <c r="I32" i="1" s="1"/>
  <c r="E12" i="1"/>
  <c r="E14" i="1"/>
  <c r="E18" i="1"/>
  <c r="D20" i="1"/>
  <c r="E25" i="1"/>
  <c r="E15" i="1"/>
  <c r="E26" i="1"/>
  <c r="E23" i="1"/>
  <c r="E27" i="1"/>
  <c r="E30" i="1"/>
  <c r="C44" i="1"/>
  <c r="E17" i="1"/>
  <c r="E19" i="1"/>
  <c r="E24" i="1"/>
  <c r="E28" i="1"/>
  <c r="E22" i="1"/>
  <c r="E29" i="1"/>
  <c r="M24" i="1"/>
  <c r="M17" i="1"/>
  <c r="M25" i="1"/>
  <c r="M18" i="1"/>
  <c r="M19" i="1"/>
  <c r="M12" i="1"/>
  <c r="M15" i="1"/>
  <c r="M29" i="1"/>
  <c r="M30" i="1"/>
  <c r="L20" i="1"/>
  <c r="E44" i="1"/>
  <c r="M28" i="1"/>
  <c r="L31" i="1"/>
  <c r="M22" i="1"/>
  <c r="M26" i="1"/>
  <c r="M14" i="1"/>
  <c r="M23" i="1"/>
  <c r="M27" i="1"/>
  <c r="C32" i="1" l="1"/>
  <c r="G32" i="1"/>
  <c r="D46" i="1"/>
  <c r="O32" i="1"/>
  <c r="F46" i="1"/>
  <c r="D32" i="1"/>
  <c r="E20" i="1"/>
  <c r="M31" i="1"/>
  <c r="E45" i="1"/>
  <c r="M20" i="1"/>
  <c r="L32" i="1"/>
  <c r="E32" i="1" l="1"/>
  <c r="C46" i="1"/>
  <c r="E46" i="1"/>
  <c r="M32" i="1"/>
</calcChain>
</file>

<file path=xl/sharedStrings.xml><?xml version="1.0" encoding="utf-8"?>
<sst xmlns="http://schemas.openxmlformats.org/spreadsheetml/2006/main" count="51" uniqueCount="36">
  <si>
    <t>BWA-Analyse: Wie sieht meine Kosten- und Erlössituation aus?</t>
  </si>
  <si>
    <t>Name/Firma:</t>
  </si>
  <si>
    <t>Vorjahre</t>
  </si>
  <si>
    <t>aktuelles Jahr:</t>
  </si>
  <si>
    <t>Folgejahr</t>
  </si>
  <si>
    <t>Ist</t>
  </si>
  <si>
    <t>Jan-Juni</t>
  </si>
  <si>
    <t>Plan</t>
  </si>
  <si>
    <t>Juli-Dez</t>
  </si>
  <si>
    <t>Summe</t>
  </si>
  <si>
    <t>TEUR</t>
  </si>
  <si>
    <t>%</t>
  </si>
  <si>
    <t>Erlöse</t>
  </si>
  <si>
    <t>Umsatzerlöse</t>
  </si>
  <si>
    <t>Bestandsveränderung</t>
  </si>
  <si>
    <t>sonstige Erlöse</t>
  </si>
  <si>
    <t>1. Gesamtleistung</t>
  </si>
  <si>
    <t>Leistungsbezug (Einkauf)</t>
  </si>
  <si>
    <t>Waren/Material</t>
  </si>
  <si>
    <t>Fremdleistungen</t>
  </si>
  <si>
    <t>2. Summe Leistungsbezug</t>
  </si>
  <si>
    <t>3. Rohertrag (1. - 2.)</t>
  </si>
  <si>
    <t>Kosten</t>
  </si>
  <si>
    <t>Personalkosten</t>
  </si>
  <si>
    <t>Raumkosten</t>
  </si>
  <si>
    <t>Telefonkosten</t>
  </si>
  <si>
    <t>Versicherungen/Beiträge</t>
  </si>
  <si>
    <t>Kfz-Kosten</t>
  </si>
  <si>
    <t>Werbe/Reisekosten</t>
  </si>
  <si>
    <t>sonstige Kosten</t>
  </si>
  <si>
    <t>Abschreibungen (AfA)</t>
  </si>
  <si>
    <t>Zinsaufwand</t>
  </si>
  <si>
    <t>4. Gesamtkosten</t>
  </si>
  <si>
    <t>5. Betriebsergebnis (3. - 4.)</t>
  </si>
  <si>
    <t>Daten für Grafik</t>
  </si>
  <si>
    <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</si>
</sst>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DM&quot;;[Red]\-#,##0\ &quot;DM&quot;"/>
  </numFmts>
  <fonts count="8" x14ac:knownFonts="1">
    <font>
      <sz val="10"/>
      <name val="Arial"/>
    </font>
    <font>
      <sz val="10"/>
      <name val="Arial"/>
    </font>
    <font>
      <b/>
      <sz val="10"/>
      <name val="Arial"/>
      <family val="2"/>
    </font>
    <font>
      <b/>
      <sz val="12"/>
      <color theme="3" tint="-0.249977111117893"/>
      <name val="Arial"/>
      <family val="2"/>
    </font>
    <font>
      <sz val="10"/>
      <color theme="3" tint="-0.249977111117893"/>
      <name val="Arial"/>
      <family val="2"/>
    </font>
    <font>
      <b/>
      <sz val="10"/>
      <color theme="3" tint="-0.249977111117893"/>
      <name val="Arial"/>
      <family val="2"/>
    </font>
    <font>
      <sz val="10"/>
      <color theme="0"/>
      <name val="Arial"/>
      <family val="2"/>
    </font>
    <font>
      <b/>
      <sz val="14"/>
      <color theme="3" tint="-0.249977111117893"/>
      <name val="Arial"/>
      <family val="2"/>
    </font>
  </fonts>
  <fills count="7">
    <fill>
      <patternFill patternType="none"/>
    </fill>
    <fill>
      <patternFill patternType="gray125"/>
    </fill>
    <fill>
      <patternFill patternType="solid">
        <fgColor rgb="FF99CC0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4FEB8"/>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2" fillId="0" borderId="0" xfId="0" applyFont="1"/>
    <xf numFmtId="164" fontId="2" fillId="0" borderId="0" xfId="0" applyNumberFormat="1" applyFont="1"/>
    <xf numFmtId="0" fontId="4" fillId="0" borderId="0" xfId="0" applyFont="1"/>
    <xf numFmtId="0" fontId="3" fillId="3" borderId="0" xfId="0" applyFont="1" applyFill="1" applyProtection="1">
      <protection locked="0"/>
    </xf>
    <xf numFmtId="0" fontId="4" fillId="3" borderId="0" xfId="0" applyFont="1" applyFill="1"/>
    <xf numFmtId="0" fontId="4" fillId="0" borderId="1" xfId="0" applyFont="1" applyBorder="1"/>
    <xf numFmtId="0" fontId="5" fillId="2" borderId="2" xfId="0" applyFont="1" applyFill="1" applyBorder="1" applyProtection="1">
      <protection locked="0"/>
    </xf>
    <xf numFmtId="0" fontId="5" fillId="2" borderId="2" xfId="0" applyFont="1" applyFill="1" applyBorder="1"/>
    <xf numFmtId="0" fontId="4" fillId="2" borderId="3" xfId="0" applyFont="1" applyFill="1" applyBorder="1"/>
    <xf numFmtId="0" fontId="5" fillId="0" borderId="4" xfId="0" applyFont="1" applyBorder="1"/>
    <xf numFmtId="0" fontId="5" fillId="2" borderId="8" xfId="0" applyFont="1" applyFill="1" applyBorder="1" applyAlignment="1">
      <alignment horizontal="right"/>
    </xf>
    <xf numFmtId="3" fontId="5" fillId="2" borderId="9" xfId="0" applyNumberFormat="1" applyFont="1" applyFill="1" applyBorder="1" applyAlignment="1" applyProtection="1">
      <alignment horizontal="right"/>
      <protection locked="0"/>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0" borderId="5" xfId="0" applyFont="1" applyBorder="1" applyAlignment="1">
      <alignment horizontal="right"/>
    </xf>
    <xf numFmtId="0" fontId="5" fillId="0" borderId="6" xfId="0" applyFont="1" applyBorder="1" applyAlignment="1">
      <alignment horizontal="right"/>
    </xf>
    <xf numFmtId="0" fontId="5" fillId="0" borderId="0" xfId="0" applyFont="1" applyAlignment="1">
      <alignment horizontal="right"/>
    </xf>
    <xf numFmtId="0" fontId="5" fillId="0" borderId="7" xfId="0" applyFont="1" applyBorder="1" applyAlignment="1">
      <alignment horizontal="right"/>
    </xf>
    <xf numFmtId="0" fontId="5" fillId="5" borderId="12" xfId="0" applyFont="1" applyFill="1" applyBorder="1"/>
    <xf numFmtId="0" fontId="5" fillId="5" borderId="8" xfId="0" applyFont="1" applyFill="1" applyBorder="1"/>
    <xf numFmtId="0" fontId="5" fillId="5" borderId="9" xfId="0" applyFont="1" applyFill="1" applyBorder="1"/>
    <xf numFmtId="0" fontId="5" fillId="5" borderId="13" xfId="0" applyFont="1" applyFill="1" applyBorder="1"/>
    <xf numFmtId="0" fontId="5" fillId="5" borderId="10" xfId="0" applyFont="1" applyFill="1" applyBorder="1"/>
    <xf numFmtId="0" fontId="4" fillId="0" borderId="4" xfId="0" applyFont="1" applyBorder="1"/>
    <xf numFmtId="3" fontId="4" fillId="6" borderId="5" xfId="0" applyNumberFormat="1" applyFont="1" applyFill="1" applyBorder="1" applyProtection="1">
      <protection locked="0"/>
    </xf>
    <xf numFmtId="3" fontId="4" fillId="0" borderId="6" xfId="0" applyNumberFormat="1" applyFont="1" applyBorder="1"/>
    <xf numFmtId="3" fontId="4" fillId="0" borderId="0" xfId="0" applyNumberFormat="1" applyFont="1"/>
    <xf numFmtId="3" fontId="4" fillId="0" borderId="5" xfId="0" applyNumberFormat="1" applyFont="1" applyBorder="1"/>
    <xf numFmtId="3" fontId="4" fillId="0" borderId="7" xfId="0" applyNumberFormat="1" applyFont="1" applyBorder="1"/>
    <xf numFmtId="3" fontId="5" fillId="5" borderId="8" xfId="0" applyNumberFormat="1" applyFont="1" applyFill="1" applyBorder="1"/>
    <xf numFmtId="3" fontId="5" fillId="5" borderId="9" xfId="0" applyNumberFormat="1" applyFont="1" applyFill="1" applyBorder="1"/>
    <xf numFmtId="3" fontId="5" fillId="5" borderId="13" xfId="0" applyNumberFormat="1" applyFont="1" applyFill="1" applyBorder="1"/>
    <xf numFmtId="3" fontId="5" fillId="5" borderId="10" xfId="0" applyNumberFormat="1" applyFont="1" applyFill="1" applyBorder="1"/>
    <xf numFmtId="3" fontId="5" fillId="5" borderId="8" xfId="0" applyNumberFormat="1" applyFont="1" applyFill="1" applyBorder="1" applyProtection="1">
      <protection locked="0"/>
    </xf>
    <xf numFmtId="0" fontId="6" fillId="0" borderId="0" xfId="0" applyFont="1"/>
    <xf numFmtId="0" fontId="5" fillId="4" borderId="4" xfId="0" applyFont="1" applyFill="1" applyBorder="1"/>
    <xf numFmtId="3" fontId="5" fillId="4" borderId="5" xfId="0" applyNumberFormat="1" applyFont="1" applyFill="1" applyBorder="1"/>
    <xf numFmtId="3" fontId="4" fillId="4" borderId="6" xfId="0" applyNumberFormat="1" applyFont="1" applyFill="1" applyBorder="1"/>
    <xf numFmtId="3" fontId="4" fillId="4" borderId="0" xfId="0" applyNumberFormat="1" applyFont="1" applyFill="1"/>
    <xf numFmtId="3" fontId="4" fillId="4" borderId="7" xfId="0" applyNumberFormat="1" applyFont="1" applyFill="1" applyBorder="1"/>
    <xf numFmtId="3" fontId="4" fillId="4" borderId="6" xfId="1" applyNumberFormat="1" applyFont="1" applyFill="1" applyBorder="1"/>
    <xf numFmtId="3" fontId="4" fillId="4" borderId="0" xfId="1" applyNumberFormat="1" applyFont="1" applyFill="1" applyBorder="1"/>
    <xf numFmtId="3" fontId="4" fillId="4" borderId="7" xfId="1" applyNumberFormat="1" applyFont="1" applyFill="1" applyBorder="1"/>
    <xf numFmtId="0" fontId="5" fillId="4" borderId="11" xfId="0" applyFont="1" applyFill="1" applyBorder="1"/>
    <xf numFmtId="3" fontId="5" fillId="4" borderId="14" xfId="0" applyNumberFormat="1" applyFont="1" applyFill="1" applyBorder="1"/>
    <xf numFmtId="3" fontId="4" fillId="4" borderId="15" xfId="0" applyNumberFormat="1" applyFont="1" applyFill="1" applyBorder="1"/>
    <xf numFmtId="3" fontId="4" fillId="4" borderId="16" xfId="0" applyNumberFormat="1" applyFont="1" applyFill="1" applyBorder="1"/>
    <xf numFmtId="3" fontId="4" fillId="4" borderId="17" xfId="0" applyNumberFormat="1" applyFont="1" applyFill="1" applyBorder="1"/>
    <xf numFmtId="0" fontId="7" fillId="2" borderId="8" xfId="0" applyFont="1" applyFill="1" applyBorder="1" applyAlignment="1">
      <alignment horizontal="left" vertical="center"/>
    </xf>
    <xf numFmtId="0" fontId="7" fillId="2" borderId="13" xfId="0" applyFont="1" applyFill="1" applyBorder="1" applyAlignment="1">
      <alignment horizontal="left" vertical="center"/>
    </xf>
    <xf numFmtId="0" fontId="7" fillId="2" borderId="9" xfId="0" applyFont="1" applyFill="1" applyBorder="1" applyAlignment="1">
      <alignment horizontal="left" vertical="center"/>
    </xf>
    <xf numFmtId="0" fontId="7" fillId="2" borderId="5" xfId="0" applyFont="1" applyFill="1" applyBorder="1" applyAlignment="1">
      <alignment horizontal="left" vertical="center"/>
    </xf>
    <xf numFmtId="0" fontId="7" fillId="2" borderId="0" xfId="0" applyFont="1" applyFill="1" applyAlignment="1">
      <alignment horizontal="left" vertical="center"/>
    </xf>
    <xf numFmtId="0" fontId="7" fillId="2" borderId="6" xfId="0" applyFont="1" applyFill="1" applyBorder="1" applyAlignment="1">
      <alignment horizontal="left" vertical="center"/>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24" xfId="0" applyFont="1" applyFill="1" applyBorder="1" applyAlignment="1">
      <alignment horizontal="left" vertic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alignment horizontal="right"/>
    </xf>
    <xf numFmtId="0" fontId="5" fillId="2" borderId="20" xfId="0" applyFont="1" applyFill="1" applyBorder="1" applyAlignment="1">
      <alignment horizontal="right"/>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cellXfs>
  <cellStyles count="2">
    <cellStyle name="Prozent" xfId="1" builtinId="5"/>
    <cellStyle name="Standard" xfId="0" builtinId="0"/>
  </cellStyles>
  <dxfs count="0"/>
  <tableStyles count="0" defaultTableStyle="TableStyleMedium9" defaultPivotStyle="PivotStyleLight16"/>
  <colors>
    <mruColors>
      <color rgb="FF99CC00"/>
      <color rgb="FFF4F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a:t>Betriebsergebnis</a:t>
            </a:r>
          </a:p>
        </c:rich>
      </c:tx>
      <c:layout>
        <c:manualLayout>
          <c:xMode val="edge"/>
          <c:yMode val="edge"/>
          <c:x val="0.42887029288702988"/>
          <c:y val="2.0338983050847428E-2"/>
        </c:manualLayout>
      </c:layout>
      <c:overlay val="0"/>
      <c:spPr>
        <a:noFill/>
        <a:ln w="25400">
          <a:noFill/>
        </a:ln>
      </c:spPr>
    </c:title>
    <c:autoTitleDeleted val="0"/>
    <c:plotArea>
      <c:layout>
        <c:manualLayout>
          <c:layoutTarget val="inner"/>
          <c:xMode val="edge"/>
          <c:yMode val="edge"/>
          <c:x val="7.4267782426778325E-2"/>
          <c:y val="0.11186440677966102"/>
          <c:w val="0.81066945606694563"/>
          <c:h val="0.84237288135593158"/>
        </c:manualLayout>
      </c:layout>
      <c:lineChart>
        <c:grouping val="standard"/>
        <c:varyColors val="0"/>
        <c:ser>
          <c:idx val="0"/>
          <c:order val="0"/>
          <c:tx>
            <c:strRef>
              <c:f>'BWA Auswertung'!$A$44</c:f>
              <c:strCache>
                <c:ptCount val="1"/>
                <c:pt idx="0">
                  <c:v>Erlöse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'BWA Auswertung'!$B$43:$F$43</c:f>
              <c:numCache>
                <c:formatCode>General</c:formatCode>
                <c:ptCount val="5"/>
                <c:pt idx="0">
                  <c:v>-3</c:v>
                </c:pt>
                <c:pt idx="1">
                  <c:v>-2</c:v>
                </c:pt>
                <c:pt idx="2">
                  <c:v>-1</c:v>
                </c:pt>
                <c:pt idx="3">
                  <c:v>0</c:v>
                </c:pt>
                <c:pt idx="4">
                  <c:v>1</c:v>
                </c:pt>
              </c:numCache>
            </c:numRef>
          </c:cat>
          <c:val>
            <c:numRef>
              <c:f>'BWA Auswertung'!$B$44:$F$44</c:f>
              <c:numCache>
                <c:formatCode>General</c:formatCode>
                <c:ptCount val="5"/>
                <c:pt idx="0">
                  <c:v>219</c:v>
                </c:pt>
                <c:pt idx="1">
                  <c:v>219</c:v>
                </c:pt>
                <c:pt idx="2">
                  <c:v>207</c:v>
                </c:pt>
                <c:pt idx="3">
                  <c:v>200</c:v>
                </c:pt>
                <c:pt idx="4">
                  <c:v>220</c:v>
                </c:pt>
              </c:numCache>
            </c:numRef>
          </c:val>
          <c:smooth val="0"/>
          <c:extLst>
            <c:ext xmlns:c16="http://schemas.microsoft.com/office/drawing/2014/chart" uri="{C3380CC4-5D6E-409C-BE32-E72D297353CC}">
              <c16:uniqueId val="{00000000-D007-40D7-9D95-A2AFF210E4D9}"/>
            </c:ext>
          </c:extLst>
        </c:ser>
        <c:ser>
          <c:idx val="1"/>
          <c:order val="1"/>
          <c:tx>
            <c:strRef>
              <c:f>'BWA Auswertung'!$A$45</c:f>
              <c:strCache>
                <c:ptCount val="1"/>
                <c:pt idx="0">
                  <c:v>Kosten</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spPr>
              <a:noFill/>
              <a:ln w="25400">
                <a:noFill/>
              </a:ln>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'BWA Auswertung'!$B$43:$F$43</c:f>
              <c:numCache>
                <c:formatCode>General</c:formatCode>
                <c:ptCount val="5"/>
                <c:pt idx="0">
                  <c:v>-3</c:v>
                </c:pt>
                <c:pt idx="1">
                  <c:v>-2</c:v>
                </c:pt>
                <c:pt idx="2">
                  <c:v>-1</c:v>
                </c:pt>
                <c:pt idx="3">
                  <c:v>0</c:v>
                </c:pt>
                <c:pt idx="4">
                  <c:v>1</c:v>
                </c:pt>
              </c:numCache>
            </c:numRef>
          </c:cat>
          <c:val>
            <c:numRef>
              <c:f>'BWA Auswertung'!$B$45:$F$45</c:f>
              <c:numCache>
                <c:formatCode>General</c:formatCode>
                <c:ptCount val="5"/>
                <c:pt idx="0">
                  <c:v>255</c:v>
                </c:pt>
                <c:pt idx="1">
                  <c:v>249.5</c:v>
                </c:pt>
                <c:pt idx="2">
                  <c:v>253</c:v>
                </c:pt>
                <c:pt idx="3">
                  <c:v>238.5</c:v>
                </c:pt>
                <c:pt idx="4">
                  <c:v>202</c:v>
                </c:pt>
              </c:numCache>
            </c:numRef>
          </c:val>
          <c:smooth val="0"/>
          <c:extLst>
            <c:ext xmlns:c16="http://schemas.microsoft.com/office/drawing/2014/chart" uri="{C3380CC4-5D6E-409C-BE32-E72D297353CC}">
              <c16:uniqueId val="{00000001-D007-40D7-9D95-A2AFF210E4D9}"/>
            </c:ext>
          </c:extLst>
        </c:ser>
        <c:ser>
          <c:idx val="2"/>
          <c:order val="2"/>
          <c:tx>
            <c:strRef>
              <c:f>'BWA Auswertung'!$A$46</c:f>
              <c:strCache>
                <c:ptCount val="1"/>
                <c:pt idx="0">
                  <c:v>Ergebnis</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dLbls>
            <c:spPr>
              <a:noFill/>
              <a:ln w="25400">
                <a:noFill/>
              </a:ln>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'BWA Auswertung'!$B$43:$F$43</c:f>
              <c:numCache>
                <c:formatCode>General</c:formatCode>
                <c:ptCount val="5"/>
                <c:pt idx="0">
                  <c:v>-3</c:v>
                </c:pt>
                <c:pt idx="1">
                  <c:v>-2</c:v>
                </c:pt>
                <c:pt idx="2">
                  <c:v>-1</c:v>
                </c:pt>
                <c:pt idx="3">
                  <c:v>0</c:v>
                </c:pt>
                <c:pt idx="4">
                  <c:v>1</c:v>
                </c:pt>
              </c:numCache>
            </c:numRef>
          </c:cat>
          <c:val>
            <c:numRef>
              <c:f>'BWA Auswertung'!$B$46:$F$46</c:f>
              <c:numCache>
                <c:formatCode>General</c:formatCode>
                <c:ptCount val="5"/>
                <c:pt idx="0">
                  <c:v>-36</c:v>
                </c:pt>
                <c:pt idx="1">
                  <c:v>-30.5</c:v>
                </c:pt>
                <c:pt idx="2">
                  <c:v>-46</c:v>
                </c:pt>
                <c:pt idx="3">
                  <c:v>-38.5</c:v>
                </c:pt>
                <c:pt idx="4">
                  <c:v>18</c:v>
                </c:pt>
              </c:numCache>
            </c:numRef>
          </c:val>
          <c:smooth val="0"/>
          <c:extLst>
            <c:ext xmlns:c16="http://schemas.microsoft.com/office/drawing/2014/chart" uri="{C3380CC4-5D6E-409C-BE32-E72D297353CC}">
              <c16:uniqueId val="{00000002-D007-40D7-9D95-A2AFF210E4D9}"/>
            </c:ext>
          </c:extLst>
        </c:ser>
        <c:dLbls>
          <c:showLegendKey val="0"/>
          <c:showVal val="1"/>
          <c:showCatName val="0"/>
          <c:showSerName val="0"/>
          <c:showPercent val="0"/>
          <c:showBubbleSize val="0"/>
        </c:dLbls>
        <c:marker val="1"/>
        <c:smooth val="0"/>
        <c:axId val="137528448"/>
        <c:axId val="137529984"/>
      </c:lineChart>
      <c:catAx>
        <c:axId val="137528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7529984"/>
        <c:crosses val="autoZero"/>
        <c:auto val="1"/>
        <c:lblAlgn val="ctr"/>
        <c:lblOffset val="100"/>
        <c:tickLblSkip val="1"/>
        <c:tickMarkSkip val="1"/>
        <c:noMultiLvlLbl val="0"/>
      </c:catAx>
      <c:valAx>
        <c:axId val="13752998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a:t>TEUR</a:t>
                </a:r>
              </a:p>
            </c:rich>
          </c:tx>
          <c:layout>
            <c:manualLayout>
              <c:xMode val="edge"/>
              <c:yMode val="edge"/>
              <c:x val="1.1506276150627617E-2"/>
              <c:y val="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7528448"/>
        <c:crosses val="autoZero"/>
        <c:crossBetween val="between"/>
      </c:valAx>
      <c:spPr>
        <a:solidFill>
          <a:srgbClr val="C0C0C0"/>
        </a:solidFill>
        <a:ln w="12700">
          <a:solidFill>
            <a:srgbClr val="808080"/>
          </a:solidFill>
          <a:prstDash val="solid"/>
        </a:ln>
      </c:spPr>
    </c:plotArea>
    <c:legend>
      <c:legendPos val="r"/>
      <c:layout>
        <c:manualLayout>
          <c:xMode val="edge"/>
          <c:yMode val="edge"/>
          <c:x val="0.90271966527196656"/>
          <c:y val="0.49322033898305118"/>
          <c:w val="9.4142259414225909E-2"/>
          <c:h val="0.1084745762711866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99"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32</xdr:row>
      <xdr:rowOff>85725</xdr:rowOff>
    </xdr:from>
    <xdr:to>
      <xdr:col>14</xdr:col>
      <xdr:colOff>666750</xdr:colOff>
      <xdr:row>35</xdr:row>
      <xdr:rowOff>133350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9525" y="5410200"/>
          <a:ext cx="8905875" cy="533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chemeClr val="tx2">
                  <a:lumMod val="75000"/>
                </a:schemeClr>
              </a:solidFill>
              <a:latin typeface="Arial"/>
              <a:cs typeface="Arial"/>
            </a:rPr>
            <a:t>Mit dieser Tabelle können Sie die Entwicklung Ihres Unternehmens über mehrere Jahre auswerten. Die einzelnen Daten finden Sie in den Jahresabschlüssen und den aktuellen BWAs. Eintragungen können Sie nur in den blauen Feldern vornehmen. Überschreiben Sie dazu einfach unsere Beispieldaten. Die prozentualen Werte  werden automatisch errechnet.</a:t>
          </a:r>
        </a:p>
      </xdr:txBody>
    </xdr:sp>
    <xdr:clientData/>
  </xdr:twoCellAnchor>
  <xdr:twoCellAnchor>
    <xdr:from>
      <xdr:col>15</xdr:col>
      <xdr:colOff>361949</xdr:colOff>
      <xdr:row>5</xdr:row>
      <xdr:rowOff>9525</xdr:rowOff>
    </xdr:from>
    <xdr:to>
      <xdr:col>23</xdr:col>
      <xdr:colOff>295274</xdr:colOff>
      <xdr:row>39</xdr:row>
      <xdr:rowOff>133350</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9305924" y="857250"/>
          <a:ext cx="6029325" cy="57721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de-DE">
              <a:solidFill>
                <a:schemeClr val="tx2">
                  <a:lumMod val="75000"/>
                </a:schemeClr>
              </a:solidFill>
            </a:rPr>
            <a:t>Viel zu oft wird die BWA beiseite gelegt oder abgeheftet, ohne zu beachten, dass diese Ihr Unternehmen abbildet und damit sehr wertvoll ist. Wäre es nicht interessant, die Zahlen des Steuerberaters</a:t>
          </a:r>
          <a:r>
            <a:rPr lang="de-DE" baseline="0">
              <a:solidFill>
                <a:schemeClr val="tx2">
                  <a:lumMod val="75000"/>
                </a:schemeClr>
              </a:solidFill>
            </a:rPr>
            <a:t> </a:t>
          </a:r>
          <a:r>
            <a:rPr lang="de-DE">
              <a:solidFill>
                <a:schemeClr val="tx2">
                  <a:lumMod val="75000"/>
                </a:schemeClr>
              </a:solidFill>
            </a:rPr>
            <a:t>genauer verstehen und vergleichen zu können? Dazu ist nicht einmal viel Aufwand nötig, da Ihr Steuerberater Ihre Buchhaltungsdaten ja bereits übersichtlich in der BWA aufbereitet hat. Also keine Angst vor dem Zahlendschungel!</a:t>
          </a:r>
        </a:p>
        <a:p>
          <a:pPr rtl="0"/>
          <a:endParaRPr lang="de-DE">
            <a:solidFill>
              <a:schemeClr val="tx2">
                <a:lumMod val="75000"/>
              </a:schemeClr>
            </a:solidFill>
          </a:endParaRPr>
        </a:p>
        <a:p>
          <a:pPr rtl="0"/>
          <a:r>
            <a:rPr lang="de-DE" b="1">
              <a:solidFill>
                <a:schemeClr val="tx2">
                  <a:lumMod val="75000"/>
                </a:schemeClr>
              </a:solidFill>
            </a:rPr>
            <a:t>Was nützt mir dieses</a:t>
          </a:r>
          <a:r>
            <a:rPr lang="de-DE" b="1" baseline="0">
              <a:solidFill>
                <a:schemeClr val="tx2">
                  <a:lumMod val="75000"/>
                </a:schemeClr>
              </a:solidFill>
            </a:rPr>
            <a:t> Tool</a:t>
          </a:r>
          <a:r>
            <a:rPr lang="de-DE" b="1">
              <a:solidFill>
                <a:schemeClr val="tx2">
                  <a:lumMod val="75000"/>
                </a:schemeClr>
              </a:solidFill>
            </a:rPr>
            <a:t>?</a:t>
          </a:r>
        </a:p>
        <a:p>
          <a:pPr marL="0" marR="0" indent="0" defTabSz="914400" rtl="0" eaLnBrk="1" fontAlgn="auto" latinLnBrk="0" hangingPunct="1">
            <a:lnSpc>
              <a:spcPct val="100000"/>
            </a:lnSpc>
            <a:spcBef>
              <a:spcPts val="0"/>
            </a:spcBef>
            <a:spcAft>
              <a:spcPts val="0"/>
            </a:spcAft>
            <a:buClrTx/>
            <a:buSzTx/>
            <a:buFontTx/>
            <a:buNone/>
            <a:tabLst/>
            <a:defRPr/>
          </a:pPr>
          <a:r>
            <a:rPr lang="de-DE">
              <a:solidFill>
                <a:schemeClr val="tx2">
                  <a:lumMod val="75000"/>
                </a:schemeClr>
              </a:solidFill>
            </a:rPr>
            <a:t>Mit der Tabelle BWA-Analyse können Sie die</a:t>
          </a:r>
          <a:r>
            <a:rPr lang="de-DE" baseline="0">
              <a:solidFill>
                <a:schemeClr val="tx2">
                  <a:lumMod val="75000"/>
                </a:schemeClr>
              </a:solidFill>
            </a:rPr>
            <a:t> Entwicklung Ihres Unternehmens  über mehrere Jahre und Veränderungen in der Umsatz- und Kostenstruktur sichtbar machen. Hierzu nehmen Sie die Jahresabschlüsse (oder alternativ die BWA's vom Dezember eines jeden Jahres) und tragen die Jahreswerte in die Tabelle ein. Besonders interessant sind nicht die absoluten Werte, sondern die prozentualen Kostenquoten in der jeweils rechten Spalte. Diese setzen die Kosten ins Verhältnis zum Umsatz. An der Veränderung der Kostenquoten kann man mehr ablesen als an der absoluten Veränderung von Zahlen. Wenn z.B. die Wareneinsatzquote oder die Personalkostenquote immer weiter steigen oder in einem Jahr besonders hoch sind, handelt es sich i.d.R. um eine ungesunde Entwicklung, die man erklären und der man gegensteuern sollte. Außerdem können Sie Ihre Erlöse und Kosten anhand der BWA-Analyse auch  mit </a:t>
          </a:r>
          <a:r>
            <a:rPr lang="de-DE" sz="1100">
              <a:solidFill>
                <a:schemeClr val="tx2">
                  <a:lumMod val="75000"/>
                </a:schemeClr>
              </a:solidFill>
              <a:latin typeface="+mn-lt"/>
              <a:ea typeface="+mn-ea"/>
              <a:cs typeface="+mn-cs"/>
            </a:rPr>
            <a:t>denen anderer Unternehmen</a:t>
          </a:r>
          <a:r>
            <a:rPr lang="de-DE" sz="1100" baseline="0">
              <a:solidFill>
                <a:schemeClr val="tx2">
                  <a:lumMod val="75000"/>
                </a:schemeClr>
              </a:solidFill>
              <a:latin typeface="+mn-lt"/>
              <a:ea typeface="+mn-ea"/>
              <a:cs typeface="+mn-cs"/>
            </a:rPr>
            <a:t> vergleichen.</a:t>
          </a:r>
          <a:r>
            <a:rPr lang="de-DE" sz="1100">
              <a:solidFill>
                <a:schemeClr val="tx2">
                  <a:lumMod val="75000"/>
                </a:schemeClr>
              </a:solidFill>
              <a:latin typeface="+mn-lt"/>
              <a:ea typeface="+mn-ea"/>
              <a:cs typeface="+mn-cs"/>
            </a:rPr>
            <a:t> So können Sie erkennen, an welchen Stellen es bei Ihnen Anpassungsbedarf gibt. Steuerberater und Hausbank können Ihnen (teilweise gegen eine Gebühr) aussagekräftige Branchenkennzahlen anbieten. Auch Kammern und Verbände sammeln anonymisiert Unternehmensdaten, die Sie nutzen können. </a:t>
          </a:r>
          <a:endParaRPr lang="de-DE">
            <a:solidFill>
              <a:schemeClr val="tx2">
                <a:lumMod val="75000"/>
              </a:schemeClr>
            </a:solidFill>
          </a:endParaRPr>
        </a:p>
        <a:p>
          <a:pPr rtl="0"/>
          <a:endParaRPr lang="de-DE" baseline="0">
            <a:solidFill>
              <a:schemeClr val="tx2">
                <a:lumMod val="75000"/>
              </a:schemeClr>
            </a:solidFill>
          </a:endParaRPr>
        </a:p>
        <a:p>
          <a:pPr rtl="0"/>
          <a:r>
            <a:rPr lang="de-DE" b="1" baseline="0">
              <a:solidFill>
                <a:schemeClr val="tx2">
                  <a:lumMod val="75000"/>
                </a:schemeClr>
              </a:solidFill>
            </a:rPr>
            <a:t>Wie benutze ich das Tool?</a:t>
          </a:r>
        </a:p>
        <a:p>
          <a:pPr rtl="0"/>
          <a:r>
            <a:rPr lang="de-DE" baseline="0">
              <a:solidFill>
                <a:schemeClr val="tx2">
                  <a:lumMod val="75000"/>
                </a:schemeClr>
              </a:solidFill>
            </a:rPr>
            <a:t>Die vorgegebenen Kategorien entsprechen der gängigen Struktur  einer BWA. Es ist aber möglich, dass Ihre Auswertungen etwas anders aufbereitet sind oder dass bestimmte, für Ihr Unternehmen wichtige Positionen hier fehlen. Daher lohnt es sich, vor der Eintragung der Zahlen die Kategorien der Tabelle zu überprüfen und ggf. anzupassen, indem Sie Zeilen umbenennen oder neue Zeilen einfügen.</a:t>
          </a:r>
        </a:p>
        <a:p>
          <a:pPr rtl="0"/>
          <a:r>
            <a:rPr lang="de-DE" sz="1100">
              <a:solidFill>
                <a:schemeClr val="tx2">
                  <a:lumMod val="75000"/>
                </a:schemeClr>
              </a:solidFill>
            </a:rPr>
            <a:t>Im</a:t>
          </a:r>
          <a:r>
            <a:rPr lang="de-DE" sz="1100" baseline="0">
              <a:solidFill>
                <a:schemeClr val="tx2">
                  <a:lumMod val="75000"/>
                </a:schemeClr>
              </a:solidFill>
            </a:rPr>
            <a:t> Anschluss nehmen Sie ihre Abschlüsse/BWA's der letzten Jahre zur Hand und tragen die Werte bei den passenden Kategorien ein. Anhand der absoluten Umsatz-, Kosten- und Gewinnentwicklung und v.a. anhand der Entwicklung der Kostenquoten bzw. der Umsatzrentabilität (bei Betriebsergebnis) in der %-Spalte bekommen Sie ein Gefühl für die Stärken und Schwächen Ihrer Unternehmensentwicklung. </a:t>
          </a:r>
        </a:p>
        <a:p>
          <a:pPr rtl="0"/>
          <a:r>
            <a:rPr lang="de-DE" sz="1100" baseline="0">
              <a:solidFill>
                <a:schemeClr val="tx2">
                  <a:lumMod val="75000"/>
                </a:schemeClr>
              </a:solidFill>
            </a:rPr>
            <a:t>Außerdem haben Sie die Möglichkeit, das laufende Jahr und auch das Folgejahr zu planen und sich realistische Ziele zu setzen.</a:t>
          </a:r>
          <a:endParaRPr lang="de-DE">
            <a:solidFill>
              <a:schemeClr val="tx2">
                <a:lumMod val="75000"/>
              </a:schemeClr>
            </a:solidFill>
          </a:endParaRPr>
        </a:p>
      </xdr:txBody>
    </xdr:sp>
    <xdr:clientData/>
  </xdr:twoCellAnchor>
  <xdr:twoCellAnchor editAs="oneCell">
    <xdr:from>
      <xdr:col>0</xdr:col>
      <xdr:colOff>0</xdr:colOff>
      <xdr:row>38</xdr:row>
      <xdr:rowOff>0</xdr:rowOff>
    </xdr:from>
    <xdr:to>
      <xdr:col>7</xdr:col>
      <xdr:colOff>38100</xdr:colOff>
      <xdr:row>66</xdr:row>
      <xdr:rowOff>139700</xdr:rowOff>
    </xdr:to>
    <xdr:pic>
      <xdr:nvPicPr>
        <xdr:cNvPr id="2" name="Grafik 1">
          <a:extLst>
            <a:ext uri="{FF2B5EF4-FFF2-40B4-BE49-F238E27FC236}">
              <a16:creationId xmlns:a16="http://schemas.microsoft.com/office/drawing/2014/main" id="{5C64BE08-45A2-9345-828F-FB1A20A40402}"/>
            </a:ext>
          </a:extLst>
        </xdr:cNvPr>
        <xdr:cNvPicPr>
          <a:picLocks noChangeAspect="1"/>
        </xdr:cNvPicPr>
      </xdr:nvPicPr>
      <xdr:blipFill>
        <a:blip xmlns:r="http://schemas.openxmlformats.org/officeDocument/2006/relationships" r:embed="rId1"/>
        <a:stretch>
          <a:fillRect/>
        </a:stretch>
      </xdr:blipFill>
      <xdr:spPr>
        <a:xfrm>
          <a:off x="0" y="6438900"/>
          <a:ext cx="4762500" cy="4762500"/>
        </a:xfrm>
        <a:prstGeom prst="rect">
          <a:avLst/>
        </a:prstGeom>
      </xdr:spPr>
    </xdr:pic>
    <xdr:clientData/>
  </xdr:twoCellAnchor>
  <xdr:twoCellAnchor editAs="oneCell">
    <xdr:from>
      <xdr:col>12</xdr:col>
      <xdr:colOff>139700</xdr:colOff>
      <xdr:row>0</xdr:row>
      <xdr:rowOff>12700</xdr:rowOff>
    </xdr:from>
    <xdr:to>
      <xdr:col>14</xdr:col>
      <xdr:colOff>698500</xdr:colOff>
      <xdr:row>2</xdr:row>
      <xdr:rowOff>139700</xdr:rowOff>
    </xdr:to>
    <xdr:pic>
      <xdr:nvPicPr>
        <xdr:cNvPr id="3" name="Grafik 2">
          <a:extLst>
            <a:ext uri="{FF2B5EF4-FFF2-40B4-BE49-F238E27FC236}">
              <a16:creationId xmlns:a16="http://schemas.microsoft.com/office/drawing/2014/main" id="{8B9BCB81-F2DA-B34D-8808-2E94AC4BBC8E}"/>
            </a:ext>
          </a:extLst>
        </xdr:cNvPr>
        <xdr:cNvPicPr>
          <a:picLocks noChangeAspect="1"/>
        </xdr:cNvPicPr>
      </xdr:nvPicPr>
      <xdr:blipFill>
        <a:blip xmlns:r="http://schemas.openxmlformats.org/officeDocument/2006/relationships" r:embed="rId2"/>
        <a:stretch>
          <a:fillRect/>
        </a:stretch>
      </xdr:blipFill>
      <xdr:spPr>
        <a:xfrm>
          <a:off x="8242300" y="12700"/>
          <a:ext cx="1905000" cy="46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105900" cy="5619750"/>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6"/>
  <sheetViews>
    <sheetView tabSelected="1" workbookViewId="0">
      <selection activeCell="M41" sqref="M41"/>
    </sheetView>
  </sheetViews>
  <sheetFormatPr baseColWidth="10" defaultColWidth="11.5" defaultRowHeight="13" x14ac:dyDescent="0.15"/>
  <cols>
    <col min="1" max="1" width="26" bestFit="1" customWidth="1"/>
    <col min="2" max="2" width="6.6640625" bestFit="1" customWidth="1"/>
    <col min="3" max="3" width="5.83203125" bestFit="1" customWidth="1"/>
    <col min="4" max="4" width="6.5" customWidth="1"/>
    <col min="5" max="5" width="5.83203125" bestFit="1" customWidth="1"/>
    <col min="6" max="6" width="6.6640625" bestFit="1" customWidth="1"/>
    <col min="7" max="7" width="4.5" customWidth="1"/>
    <col min="8" max="8" width="7.5" customWidth="1"/>
    <col min="9" max="9" width="9.33203125" customWidth="1"/>
    <col min="10" max="10" width="10.6640625" customWidth="1"/>
    <col min="11" max="11" width="8.5" customWidth="1"/>
    <col min="12" max="12" width="8.33203125" bestFit="1" customWidth="1"/>
    <col min="13" max="13" width="10.5" bestFit="1" customWidth="1"/>
    <col min="14" max="14" width="7.1640625" customWidth="1"/>
    <col min="15" max="15" width="10.5" bestFit="1" customWidth="1"/>
  </cols>
  <sheetData>
    <row r="1" spans="1:16" ht="15.75" customHeight="1" x14ac:dyDescent="0.15">
      <c r="A1" s="49" t="s">
        <v>0</v>
      </c>
      <c r="B1" s="50"/>
      <c r="C1" s="50"/>
      <c r="D1" s="50"/>
      <c r="E1" s="50"/>
      <c r="F1" s="50"/>
      <c r="G1" s="50"/>
      <c r="H1" s="50"/>
      <c r="I1" s="50"/>
      <c r="J1" s="50"/>
      <c r="K1" s="50"/>
      <c r="L1" s="51"/>
    </row>
    <row r="2" spans="1:16" ht="12.75" customHeight="1" x14ac:dyDescent="0.15">
      <c r="A2" s="52"/>
      <c r="B2" s="53"/>
      <c r="C2" s="53"/>
      <c r="D2" s="53"/>
      <c r="E2" s="53"/>
      <c r="F2" s="53"/>
      <c r="G2" s="53"/>
      <c r="H2" s="53"/>
      <c r="I2" s="53"/>
      <c r="J2" s="53"/>
      <c r="K2" s="53"/>
      <c r="L2" s="54"/>
    </row>
    <row r="3" spans="1:16" x14ac:dyDescent="0.15">
      <c r="A3" s="55"/>
      <c r="B3" s="56"/>
      <c r="C3" s="56"/>
      <c r="D3" s="56"/>
      <c r="E3" s="56"/>
      <c r="F3" s="56"/>
      <c r="G3" s="56"/>
      <c r="H3" s="56"/>
      <c r="I3" s="56"/>
      <c r="J3" s="56"/>
      <c r="K3" s="56"/>
      <c r="L3" s="57"/>
    </row>
    <row r="6" spans="1:16" ht="20" customHeight="1" x14ac:dyDescent="0.15"/>
    <row r="7" spans="1:16" ht="17" thickBot="1" x14ac:dyDescent="0.25">
      <c r="A7" s="3"/>
      <c r="B7" s="4" t="s">
        <v>1</v>
      </c>
      <c r="C7" s="5"/>
      <c r="D7" s="5"/>
      <c r="E7" s="5"/>
      <c r="F7" s="5"/>
      <c r="G7" s="5"/>
      <c r="H7" s="5"/>
      <c r="I7" s="5"/>
      <c r="J7" s="5"/>
      <c r="K7" s="5"/>
      <c r="L7" s="5"/>
      <c r="M7" s="5"/>
      <c r="N7" s="5"/>
      <c r="O7" s="5"/>
    </row>
    <row r="8" spans="1:16" x14ac:dyDescent="0.15">
      <c r="A8" s="6"/>
      <c r="B8" s="58" t="s">
        <v>2</v>
      </c>
      <c r="C8" s="64"/>
      <c r="D8" s="64"/>
      <c r="E8" s="64"/>
      <c r="F8" s="64"/>
      <c r="G8" s="65"/>
      <c r="H8" s="60" t="s">
        <v>3</v>
      </c>
      <c r="I8" s="61"/>
      <c r="J8" s="61"/>
      <c r="K8" s="7"/>
      <c r="L8" s="8"/>
      <c r="M8" s="9"/>
      <c r="N8" s="58" t="s">
        <v>4</v>
      </c>
      <c r="O8" s="59"/>
    </row>
    <row r="9" spans="1:16" s="1" customFormat="1" x14ac:dyDescent="0.15">
      <c r="A9" s="10"/>
      <c r="B9" s="62">
        <f>K8-3</f>
        <v>-3</v>
      </c>
      <c r="C9" s="63"/>
      <c r="D9" s="62">
        <f>K8-2</f>
        <v>-2</v>
      </c>
      <c r="E9" s="63"/>
      <c r="F9" s="62">
        <f>K8-1</f>
        <v>-1</v>
      </c>
      <c r="G9" s="63"/>
      <c r="H9" s="11" t="s">
        <v>5</v>
      </c>
      <c r="I9" s="12" t="s">
        <v>6</v>
      </c>
      <c r="J9" s="11" t="s">
        <v>7</v>
      </c>
      <c r="K9" s="12" t="s">
        <v>8</v>
      </c>
      <c r="L9" s="11" t="s">
        <v>9</v>
      </c>
      <c r="M9" s="13">
        <f>B9+3</f>
        <v>0</v>
      </c>
      <c r="N9" s="11" t="s">
        <v>7</v>
      </c>
      <c r="O9" s="14">
        <f>B9+4</f>
        <v>1</v>
      </c>
    </row>
    <row r="10" spans="1:16" s="1" customFormat="1" x14ac:dyDescent="0.15">
      <c r="A10" s="10"/>
      <c r="B10" s="15" t="s">
        <v>10</v>
      </c>
      <c r="C10" s="16" t="s">
        <v>11</v>
      </c>
      <c r="D10" s="15" t="s">
        <v>10</v>
      </c>
      <c r="E10" s="16" t="s">
        <v>11</v>
      </c>
      <c r="F10" s="15" t="s">
        <v>10</v>
      </c>
      <c r="G10" s="17" t="s">
        <v>11</v>
      </c>
      <c r="H10" s="15" t="s">
        <v>10</v>
      </c>
      <c r="I10" s="16" t="s">
        <v>11</v>
      </c>
      <c r="J10" s="15" t="s">
        <v>10</v>
      </c>
      <c r="K10" s="16" t="s">
        <v>11</v>
      </c>
      <c r="L10" s="15" t="s">
        <v>10</v>
      </c>
      <c r="M10" s="16" t="s">
        <v>11</v>
      </c>
      <c r="N10" s="15" t="s">
        <v>10</v>
      </c>
      <c r="O10" s="18" t="s">
        <v>11</v>
      </c>
      <c r="P10" s="2"/>
    </row>
    <row r="11" spans="1:16" s="1" customFormat="1" x14ac:dyDescent="0.15">
      <c r="A11" s="19" t="s">
        <v>12</v>
      </c>
      <c r="B11" s="20"/>
      <c r="C11" s="21"/>
      <c r="D11" s="20"/>
      <c r="E11" s="21"/>
      <c r="F11" s="20"/>
      <c r="G11" s="22"/>
      <c r="H11" s="20"/>
      <c r="I11" s="21"/>
      <c r="J11" s="20"/>
      <c r="K11" s="21"/>
      <c r="L11" s="20"/>
      <c r="M11" s="21"/>
      <c r="N11" s="20"/>
      <c r="O11" s="23"/>
    </row>
    <row r="12" spans="1:16" x14ac:dyDescent="0.15">
      <c r="A12" s="24" t="s">
        <v>13</v>
      </c>
      <c r="B12" s="25">
        <v>210</v>
      </c>
      <c r="C12" s="26">
        <f>B12/B$15*100</f>
        <v>95.890410958904098</v>
      </c>
      <c r="D12" s="25">
        <v>218</v>
      </c>
      <c r="E12" s="26">
        <f>D12/D$15*100</f>
        <v>99.543378995433784</v>
      </c>
      <c r="F12" s="25">
        <v>206</v>
      </c>
      <c r="G12" s="27">
        <f>F12/F$15*100</f>
        <v>99.516908212560381</v>
      </c>
      <c r="H12" s="25">
        <v>180</v>
      </c>
      <c r="I12" s="26">
        <f>H12/H$15*100</f>
        <v>100</v>
      </c>
      <c r="J12" s="25">
        <v>20</v>
      </c>
      <c r="K12" s="26">
        <f>J12/J$15*100</f>
        <v>100</v>
      </c>
      <c r="L12" s="28">
        <f>H12+J12</f>
        <v>200</v>
      </c>
      <c r="M12" s="26">
        <f>L12/L$15*100</f>
        <v>100</v>
      </c>
      <c r="N12" s="25">
        <v>220</v>
      </c>
      <c r="O12" s="29">
        <f>N12/N$15*100</f>
        <v>100</v>
      </c>
    </row>
    <row r="13" spans="1:16" x14ac:dyDescent="0.15">
      <c r="A13" s="24" t="s">
        <v>14</v>
      </c>
      <c r="B13" s="25"/>
      <c r="C13" s="26">
        <f>B13/B$15*100</f>
        <v>0</v>
      </c>
      <c r="D13" s="25">
        <f>Q13/1.9885</f>
        <v>0</v>
      </c>
      <c r="E13" s="26">
        <f>D13/D$15*100</f>
        <v>0</v>
      </c>
      <c r="F13" s="25"/>
      <c r="G13" s="27">
        <f>F13/F$15*100</f>
        <v>0</v>
      </c>
      <c r="H13" s="25"/>
      <c r="I13" s="26">
        <f>H13/H$15*100</f>
        <v>0</v>
      </c>
      <c r="J13" s="25"/>
      <c r="K13" s="26">
        <f>J13/J$15*100</f>
        <v>0</v>
      </c>
      <c r="L13" s="28">
        <f>H13+J13</f>
        <v>0</v>
      </c>
      <c r="M13" s="26">
        <f>L13/L$15*100</f>
        <v>0</v>
      </c>
      <c r="N13" s="25"/>
      <c r="O13" s="29">
        <f>N13/N$15*100</f>
        <v>0</v>
      </c>
    </row>
    <row r="14" spans="1:16" x14ac:dyDescent="0.15">
      <c r="A14" s="24" t="s">
        <v>15</v>
      </c>
      <c r="B14" s="25">
        <v>9</v>
      </c>
      <c r="C14" s="26">
        <f>B14/B$15*100</f>
        <v>4.10958904109589</v>
      </c>
      <c r="D14" s="25">
        <v>1</v>
      </c>
      <c r="E14" s="26">
        <f>D14/D$15*100</f>
        <v>0.45662100456621002</v>
      </c>
      <c r="F14" s="25">
        <v>1</v>
      </c>
      <c r="G14" s="27">
        <f>F14/F$15*100</f>
        <v>0.48309178743961351</v>
      </c>
      <c r="H14" s="25"/>
      <c r="I14" s="26">
        <f>H14/H$15*100</f>
        <v>0</v>
      </c>
      <c r="J14" s="25"/>
      <c r="K14" s="26">
        <f>J14/J$15*100</f>
        <v>0</v>
      </c>
      <c r="L14" s="28">
        <f>H14+J14</f>
        <v>0</v>
      </c>
      <c r="M14" s="26">
        <f>L14/L$15*100</f>
        <v>0</v>
      </c>
      <c r="N14" s="25"/>
      <c r="O14" s="29">
        <f>N14/N$15*100</f>
        <v>0</v>
      </c>
    </row>
    <row r="15" spans="1:16" s="1" customFormat="1" x14ac:dyDescent="0.15">
      <c r="A15" s="36" t="s">
        <v>16</v>
      </c>
      <c r="B15" s="37">
        <f>SUM(B12:B14)</f>
        <v>219</v>
      </c>
      <c r="C15" s="41">
        <f>B15/B$15*100</f>
        <v>100</v>
      </c>
      <c r="D15" s="37">
        <f>SUM(D12:D14)</f>
        <v>219</v>
      </c>
      <c r="E15" s="41">
        <f>D15/D$15*100</f>
        <v>100</v>
      </c>
      <c r="F15" s="37">
        <f>SUM(F12:F14)</f>
        <v>207</v>
      </c>
      <c r="G15" s="42">
        <f>F15/F$15*100</f>
        <v>100</v>
      </c>
      <c r="H15" s="37">
        <f>SUM(H12:H14)</f>
        <v>180</v>
      </c>
      <c r="I15" s="41">
        <f>H15/H$15*100</f>
        <v>100</v>
      </c>
      <c r="J15" s="37">
        <f>SUM(J12:J14)</f>
        <v>20</v>
      </c>
      <c r="K15" s="41">
        <f>J15/J$15*100</f>
        <v>100</v>
      </c>
      <c r="L15" s="37">
        <f>SUM(L12:L14)</f>
        <v>200</v>
      </c>
      <c r="M15" s="41">
        <f>L15/L$15*100</f>
        <v>100</v>
      </c>
      <c r="N15" s="37">
        <f>SUM(N12:N14)</f>
        <v>220</v>
      </c>
      <c r="O15" s="43">
        <f>N15/N$15*100</f>
        <v>100</v>
      </c>
    </row>
    <row r="16" spans="1:16" s="1" customFormat="1" x14ac:dyDescent="0.15">
      <c r="A16" s="19" t="s">
        <v>17</v>
      </c>
      <c r="B16" s="30"/>
      <c r="C16" s="31"/>
      <c r="D16" s="30"/>
      <c r="E16" s="31"/>
      <c r="F16" s="30"/>
      <c r="G16" s="32"/>
      <c r="H16" s="30"/>
      <c r="I16" s="31"/>
      <c r="J16" s="30"/>
      <c r="K16" s="31"/>
      <c r="L16" s="30"/>
      <c r="M16" s="31"/>
      <c r="N16" s="30"/>
      <c r="O16" s="33"/>
    </row>
    <row r="17" spans="1:15" x14ac:dyDescent="0.15">
      <c r="A17" s="24" t="s">
        <v>18</v>
      </c>
      <c r="B17" s="25">
        <v>11</v>
      </c>
      <c r="C17" s="26">
        <f>B17/B$15*100</f>
        <v>5.0228310502283104</v>
      </c>
      <c r="D17" s="25">
        <v>45</v>
      </c>
      <c r="E17" s="26">
        <f>D17/D$15*100</f>
        <v>20.547945205479451</v>
      </c>
      <c r="F17" s="25">
        <v>48</v>
      </c>
      <c r="G17" s="27">
        <f>F17/F$15*100</f>
        <v>23.188405797101449</v>
      </c>
      <c r="H17" s="25">
        <v>35</v>
      </c>
      <c r="I17" s="26">
        <f>H17/H$15*100</f>
        <v>19.444444444444446</v>
      </c>
      <c r="J17" s="25">
        <v>5</v>
      </c>
      <c r="K17" s="26">
        <f>J17/J$15*100</f>
        <v>25</v>
      </c>
      <c r="L17" s="28">
        <f>H17+J17</f>
        <v>40</v>
      </c>
      <c r="M17" s="26">
        <f>L17/L$15*100</f>
        <v>20</v>
      </c>
      <c r="N17" s="25">
        <v>40</v>
      </c>
      <c r="O17" s="29">
        <f>N17/N$15*100</f>
        <v>18.181818181818183</v>
      </c>
    </row>
    <row r="18" spans="1:15" x14ac:dyDescent="0.15">
      <c r="A18" s="24" t="s">
        <v>19</v>
      </c>
      <c r="B18" s="25">
        <v>4</v>
      </c>
      <c r="C18" s="26">
        <f>B18/B$15*100</f>
        <v>1.8264840182648401</v>
      </c>
      <c r="D18" s="25">
        <v>8</v>
      </c>
      <c r="E18" s="26">
        <f>D18/D$15*100</f>
        <v>3.6529680365296802</v>
      </c>
      <c r="F18" s="25">
        <v>6</v>
      </c>
      <c r="G18" s="27">
        <f>F18/F$15*100</f>
        <v>2.8985507246376812</v>
      </c>
      <c r="H18" s="25"/>
      <c r="I18" s="26">
        <f>H18/H$15*100</f>
        <v>0</v>
      </c>
      <c r="J18" s="25"/>
      <c r="K18" s="26">
        <f>J18/J$15*100</f>
        <v>0</v>
      </c>
      <c r="L18" s="28">
        <f>H18+J18</f>
        <v>0</v>
      </c>
      <c r="M18" s="26">
        <f>L18/L$15*100</f>
        <v>0</v>
      </c>
      <c r="N18" s="25"/>
      <c r="O18" s="29">
        <f>N18/N$15*100</f>
        <v>0</v>
      </c>
    </row>
    <row r="19" spans="1:15" s="1" customFormat="1" x14ac:dyDescent="0.15">
      <c r="A19" s="36" t="s">
        <v>20</v>
      </c>
      <c r="B19" s="37">
        <f>SUM(B17:B18)</f>
        <v>15</v>
      </c>
      <c r="C19" s="38">
        <f>B19/B$15*100</f>
        <v>6.8493150684931505</v>
      </c>
      <c r="D19" s="37">
        <f>SUM(D17:D18)</f>
        <v>53</v>
      </c>
      <c r="E19" s="38">
        <f>D19/D$15*100</f>
        <v>24.200913242009133</v>
      </c>
      <c r="F19" s="37">
        <f>SUM(F17:F18)</f>
        <v>54</v>
      </c>
      <c r="G19" s="39">
        <f>F19/F$15*100</f>
        <v>26.086956521739129</v>
      </c>
      <c r="H19" s="37">
        <f>SUM(H17:H18)</f>
        <v>35</v>
      </c>
      <c r="I19" s="38">
        <f>H19/H$15*100</f>
        <v>19.444444444444446</v>
      </c>
      <c r="J19" s="37">
        <f>SUM(J17:J18)</f>
        <v>5</v>
      </c>
      <c r="K19" s="38">
        <f>J19/J$15*100</f>
        <v>25</v>
      </c>
      <c r="L19" s="37">
        <f>SUM(L17:L18)</f>
        <v>40</v>
      </c>
      <c r="M19" s="38">
        <f>L19/L$15*100</f>
        <v>20</v>
      </c>
      <c r="N19" s="37">
        <f>SUM(N17:N18)</f>
        <v>40</v>
      </c>
      <c r="O19" s="40">
        <f>N19/N$15*100</f>
        <v>18.181818181818183</v>
      </c>
    </row>
    <row r="20" spans="1:15" s="1" customFormat="1" x14ac:dyDescent="0.15">
      <c r="A20" s="36" t="s">
        <v>21</v>
      </c>
      <c r="B20" s="37">
        <f>B15-B19</f>
        <v>204</v>
      </c>
      <c r="C20" s="38">
        <f>B20/B$15*100</f>
        <v>93.150684931506845</v>
      </c>
      <c r="D20" s="37">
        <f>D15-D19</f>
        <v>166</v>
      </c>
      <c r="E20" s="38">
        <f>D20/D$15*100</f>
        <v>75.799086757990864</v>
      </c>
      <c r="F20" s="37">
        <f>F15-F19</f>
        <v>153</v>
      </c>
      <c r="G20" s="39">
        <f>F20/F$15*100</f>
        <v>73.91304347826086</v>
      </c>
      <c r="H20" s="37">
        <f>H15-H19</f>
        <v>145</v>
      </c>
      <c r="I20" s="38">
        <f>H20/H$15*100</f>
        <v>80.555555555555557</v>
      </c>
      <c r="J20" s="37">
        <f>J15-J19</f>
        <v>15</v>
      </c>
      <c r="K20" s="38">
        <f>J20/J$15*100</f>
        <v>75</v>
      </c>
      <c r="L20" s="37">
        <f>L15-L19</f>
        <v>160</v>
      </c>
      <c r="M20" s="38">
        <f>L20/L$15*100</f>
        <v>80</v>
      </c>
      <c r="N20" s="37">
        <f>N15-N19</f>
        <v>180</v>
      </c>
      <c r="O20" s="40">
        <f>N20/N$15*100</f>
        <v>81.818181818181827</v>
      </c>
    </row>
    <row r="21" spans="1:15" s="1" customFormat="1" x14ac:dyDescent="0.15">
      <c r="A21" s="19" t="s">
        <v>22</v>
      </c>
      <c r="B21" s="30"/>
      <c r="C21" s="31"/>
      <c r="D21" s="30"/>
      <c r="E21" s="31"/>
      <c r="F21" s="30"/>
      <c r="G21" s="32"/>
      <c r="H21" s="30"/>
      <c r="I21" s="31"/>
      <c r="J21" s="34"/>
      <c r="K21" s="31"/>
      <c r="L21" s="30"/>
      <c r="M21" s="31"/>
      <c r="N21" s="30"/>
      <c r="O21" s="33"/>
    </row>
    <row r="22" spans="1:15" x14ac:dyDescent="0.15">
      <c r="A22" s="24" t="s">
        <v>23</v>
      </c>
      <c r="B22" s="25">
        <v>146</v>
      </c>
      <c r="C22" s="26">
        <f>B22/B$15*100</f>
        <v>66.666666666666657</v>
      </c>
      <c r="D22" s="25">
        <v>121</v>
      </c>
      <c r="E22" s="26">
        <f t="shared" ref="C22:E32" si="0">D22/D$15*100</f>
        <v>55.25114155251142</v>
      </c>
      <c r="F22" s="25">
        <v>120</v>
      </c>
      <c r="G22" s="27">
        <f t="shared" ref="G22:G32" si="1">F22/F$15*100</f>
        <v>57.971014492753625</v>
      </c>
      <c r="H22" s="25">
        <v>95</v>
      </c>
      <c r="I22" s="26">
        <f t="shared" ref="I22:I32" si="2">H22/H$15*100</f>
        <v>52.777777777777779</v>
      </c>
      <c r="J22" s="25">
        <v>20</v>
      </c>
      <c r="K22" s="26">
        <f t="shared" ref="K22:K32" si="3">J22/J$15*100</f>
        <v>100</v>
      </c>
      <c r="L22" s="28">
        <f t="shared" ref="L22:L30" si="4">H22+J22</f>
        <v>115</v>
      </c>
      <c r="M22" s="26">
        <f t="shared" ref="M22:M32" si="5">L22/L$15*100</f>
        <v>57.499999999999993</v>
      </c>
      <c r="N22" s="25">
        <v>120</v>
      </c>
      <c r="O22" s="29">
        <f t="shared" ref="O22:O32" si="6">N22/N$15*100</f>
        <v>54.54545454545454</v>
      </c>
    </row>
    <row r="23" spans="1:15" x14ac:dyDescent="0.15">
      <c r="A23" s="24" t="s">
        <v>24</v>
      </c>
      <c r="B23" s="25">
        <v>13</v>
      </c>
      <c r="C23" s="26">
        <f t="shared" si="0"/>
        <v>5.93607305936073</v>
      </c>
      <c r="D23" s="25">
        <v>13</v>
      </c>
      <c r="E23" s="26">
        <f t="shared" si="0"/>
        <v>5.93607305936073</v>
      </c>
      <c r="F23" s="25">
        <v>13</v>
      </c>
      <c r="G23" s="27">
        <f t="shared" si="1"/>
        <v>6.2801932367149762</v>
      </c>
      <c r="H23" s="25"/>
      <c r="I23" s="26">
        <f t="shared" si="2"/>
        <v>0</v>
      </c>
      <c r="J23" s="25"/>
      <c r="K23" s="26">
        <f t="shared" si="3"/>
        <v>0</v>
      </c>
      <c r="L23" s="28">
        <f t="shared" si="4"/>
        <v>0</v>
      </c>
      <c r="M23" s="26">
        <f t="shared" si="5"/>
        <v>0</v>
      </c>
      <c r="N23" s="25">
        <v>12</v>
      </c>
      <c r="O23" s="29">
        <f t="shared" si="6"/>
        <v>5.4545454545454541</v>
      </c>
    </row>
    <row r="24" spans="1:15" x14ac:dyDescent="0.15">
      <c r="A24" s="24" t="s">
        <v>25</v>
      </c>
      <c r="B24" s="25"/>
      <c r="C24" s="26">
        <f t="shared" si="0"/>
        <v>0</v>
      </c>
      <c r="D24" s="25"/>
      <c r="E24" s="26">
        <f t="shared" si="0"/>
        <v>0</v>
      </c>
      <c r="F24" s="25"/>
      <c r="G24" s="27">
        <f t="shared" si="1"/>
        <v>0</v>
      </c>
      <c r="H24" s="25"/>
      <c r="I24" s="26">
        <f t="shared" si="2"/>
        <v>0</v>
      </c>
      <c r="J24" s="25"/>
      <c r="K24" s="26">
        <f t="shared" si="3"/>
        <v>0</v>
      </c>
      <c r="L24" s="28">
        <f t="shared" si="4"/>
        <v>0</v>
      </c>
      <c r="M24" s="26">
        <f t="shared" si="5"/>
        <v>0</v>
      </c>
      <c r="N24" s="25"/>
      <c r="O24" s="29">
        <f t="shared" si="6"/>
        <v>0</v>
      </c>
    </row>
    <row r="25" spans="1:15" x14ac:dyDescent="0.15">
      <c r="A25" s="24" t="s">
        <v>26</v>
      </c>
      <c r="B25" s="25">
        <v>8</v>
      </c>
      <c r="C25" s="26">
        <f t="shared" si="0"/>
        <v>3.6529680365296802</v>
      </c>
      <c r="D25" s="25">
        <v>7</v>
      </c>
      <c r="E25" s="26">
        <f t="shared" si="0"/>
        <v>3.1963470319634704</v>
      </c>
      <c r="F25" s="25">
        <v>7</v>
      </c>
      <c r="G25" s="27">
        <f t="shared" si="1"/>
        <v>3.3816425120772946</v>
      </c>
      <c r="H25" s="25"/>
      <c r="I25" s="26">
        <f t="shared" si="2"/>
        <v>0</v>
      </c>
      <c r="J25" s="25"/>
      <c r="K25" s="26">
        <f t="shared" si="3"/>
        <v>0</v>
      </c>
      <c r="L25" s="28">
        <f t="shared" si="4"/>
        <v>0</v>
      </c>
      <c r="M25" s="26">
        <f t="shared" si="5"/>
        <v>0</v>
      </c>
      <c r="N25" s="25"/>
      <c r="O25" s="29">
        <f t="shared" si="6"/>
        <v>0</v>
      </c>
    </row>
    <row r="26" spans="1:15" x14ac:dyDescent="0.15">
      <c r="A26" s="24" t="s">
        <v>27</v>
      </c>
      <c r="B26" s="25">
        <v>23</v>
      </c>
      <c r="C26" s="26">
        <f t="shared" si="0"/>
        <v>10.50228310502283</v>
      </c>
      <c r="D26" s="25">
        <v>15</v>
      </c>
      <c r="E26" s="26">
        <f t="shared" si="0"/>
        <v>6.8493150684931505</v>
      </c>
      <c r="F26" s="25">
        <v>15</v>
      </c>
      <c r="G26" s="27">
        <f t="shared" si="1"/>
        <v>7.2463768115942031</v>
      </c>
      <c r="H26" s="25">
        <v>8</v>
      </c>
      <c r="I26" s="26">
        <f t="shared" si="2"/>
        <v>4.4444444444444446</v>
      </c>
      <c r="J26" s="25">
        <v>1</v>
      </c>
      <c r="K26" s="26">
        <f t="shared" si="3"/>
        <v>5</v>
      </c>
      <c r="L26" s="28">
        <f t="shared" si="4"/>
        <v>9</v>
      </c>
      <c r="M26" s="26">
        <f t="shared" si="5"/>
        <v>4.5</v>
      </c>
      <c r="N26" s="25"/>
      <c r="O26" s="29">
        <f t="shared" si="6"/>
        <v>0</v>
      </c>
    </row>
    <row r="27" spans="1:15" x14ac:dyDescent="0.15">
      <c r="A27" s="24" t="s">
        <v>28</v>
      </c>
      <c r="B27" s="25">
        <v>4</v>
      </c>
      <c r="C27" s="26">
        <f t="shared" si="0"/>
        <v>1.8264840182648401</v>
      </c>
      <c r="D27" s="25">
        <v>0.5</v>
      </c>
      <c r="E27" s="26">
        <f t="shared" si="0"/>
        <v>0.22831050228310501</v>
      </c>
      <c r="F27" s="25">
        <v>1</v>
      </c>
      <c r="G27" s="27">
        <f t="shared" si="1"/>
        <v>0.48309178743961351</v>
      </c>
      <c r="H27" s="25"/>
      <c r="I27" s="26">
        <f t="shared" si="2"/>
        <v>0</v>
      </c>
      <c r="J27" s="25"/>
      <c r="K27" s="26">
        <f t="shared" si="3"/>
        <v>0</v>
      </c>
      <c r="L27" s="28">
        <f t="shared" si="4"/>
        <v>0</v>
      </c>
      <c r="M27" s="26">
        <f t="shared" si="5"/>
        <v>0</v>
      </c>
      <c r="N27" s="25"/>
      <c r="O27" s="29">
        <f t="shared" si="6"/>
        <v>0</v>
      </c>
    </row>
    <row r="28" spans="1:15" x14ac:dyDescent="0.15">
      <c r="A28" s="24" t="s">
        <v>29</v>
      </c>
      <c r="B28" s="25">
        <v>14</v>
      </c>
      <c r="C28" s="26">
        <f t="shared" si="0"/>
        <v>6.3926940639269407</v>
      </c>
      <c r="D28" s="25">
        <v>10</v>
      </c>
      <c r="E28" s="26">
        <f t="shared" si="0"/>
        <v>4.5662100456620998</v>
      </c>
      <c r="F28" s="25">
        <v>11</v>
      </c>
      <c r="G28" s="27">
        <f t="shared" si="1"/>
        <v>5.3140096618357484</v>
      </c>
      <c r="H28" s="25">
        <f>2.5+39</f>
        <v>41.5</v>
      </c>
      <c r="I28" s="26">
        <f t="shared" si="2"/>
        <v>23.055555555555557</v>
      </c>
      <c r="J28" s="25">
        <v>10</v>
      </c>
      <c r="K28" s="26">
        <f t="shared" si="3"/>
        <v>50</v>
      </c>
      <c r="L28" s="28">
        <f t="shared" si="4"/>
        <v>51.5</v>
      </c>
      <c r="M28" s="26">
        <f t="shared" si="5"/>
        <v>25.75</v>
      </c>
      <c r="N28" s="25">
        <v>20</v>
      </c>
      <c r="O28" s="29">
        <f t="shared" si="6"/>
        <v>9.0909090909090917</v>
      </c>
    </row>
    <row r="29" spans="1:15" x14ac:dyDescent="0.15">
      <c r="A29" s="24" t="s">
        <v>30</v>
      </c>
      <c r="B29" s="25">
        <v>14</v>
      </c>
      <c r="C29" s="26">
        <f t="shared" si="0"/>
        <v>6.3926940639269407</v>
      </c>
      <c r="D29" s="25">
        <v>8</v>
      </c>
      <c r="E29" s="26">
        <f t="shared" si="0"/>
        <v>3.6529680365296802</v>
      </c>
      <c r="F29" s="25">
        <v>8</v>
      </c>
      <c r="G29" s="27">
        <f t="shared" si="1"/>
        <v>3.8647342995169081</v>
      </c>
      <c r="H29" s="25"/>
      <c r="I29" s="26">
        <f t="shared" si="2"/>
        <v>0</v>
      </c>
      <c r="J29" s="25"/>
      <c r="K29" s="26">
        <f t="shared" si="3"/>
        <v>0</v>
      </c>
      <c r="L29" s="28">
        <f t="shared" si="4"/>
        <v>0</v>
      </c>
      <c r="M29" s="26">
        <f t="shared" si="5"/>
        <v>0</v>
      </c>
      <c r="N29" s="25"/>
      <c r="O29" s="29">
        <f t="shared" si="6"/>
        <v>0</v>
      </c>
    </row>
    <row r="30" spans="1:15" x14ac:dyDescent="0.15">
      <c r="A30" s="24" t="s">
        <v>31</v>
      </c>
      <c r="B30" s="25">
        <v>18</v>
      </c>
      <c r="C30" s="26">
        <f t="shared" si="0"/>
        <v>8.2191780821917799</v>
      </c>
      <c r="D30" s="25">
        <v>22</v>
      </c>
      <c r="E30" s="26">
        <f t="shared" si="0"/>
        <v>10.045662100456621</v>
      </c>
      <c r="F30" s="25">
        <v>24</v>
      </c>
      <c r="G30" s="27">
        <f t="shared" si="1"/>
        <v>11.594202898550725</v>
      </c>
      <c r="H30" s="25">
        <v>18</v>
      </c>
      <c r="I30" s="26">
        <f t="shared" si="2"/>
        <v>10</v>
      </c>
      <c r="J30" s="25">
        <v>5</v>
      </c>
      <c r="K30" s="26">
        <f t="shared" si="3"/>
        <v>25</v>
      </c>
      <c r="L30" s="28">
        <f t="shared" si="4"/>
        <v>23</v>
      </c>
      <c r="M30" s="26">
        <f t="shared" si="5"/>
        <v>11.5</v>
      </c>
      <c r="N30" s="25">
        <v>10</v>
      </c>
      <c r="O30" s="29">
        <f t="shared" si="6"/>
        <v>4.5454545454545459</v>
      </c>
    </row>
    <row r="31" spans="1:15" s="1" customFormat="1" x14ac:dyDescent="0.15">
      <c r="A31" s="36" t="s">
        <v>32</v>
      </c>
      <c r="B31" s="37">
        <f>SUM(B22:B30)</f>
        <v>240</v>
      </c>
      <c r="C31" s="38">
        <f t="shared" si="0"/>
        <v>109.58904109589041</v>
      </c>
      <c r="D31" s="37">
        <f>SUM(D22:D30)</f>
        <v>196.5</v>
      </c>
      <c r="E31" s="38">
        <f t="shared" si="0"/>
        <v>89.726027397260282</v>
      </c>
      <c r="F31" s="37">
        <f>SUM(F22:F30)</f>
        <v>199</v>
      </c>
      <c r="G31" s="39">
        <f t="shared" si="1"/>
        <v>96.135265700483103</v>
      </c>
      <c r="H31" s="37">
        <f>SUM(H22:H30)</f>
        <v>162.5</v>
      </c>
      <c r="I31" s="38">
        <f t="shared" si="2"/>
        <v>90.277777777777786</v>
      </c>
      <c r="J31" s="37">
        <f>SUM(J22:J30)</f>
        <v>36</v>
      </c>
      <c r="K31" s="38">
        <f t="shared" si="3"/>
        <v>180</v>
      </c>
      <c r="L31" s="37">
        <f>SUM(L22:L30)</f>
        <v>198.5</v>
      </c>
      <c r="M31" s="38">
        <f t="shared" si="5"/>
        <v>99.25</v>
      </c>
      <c r="N31" s="37">
        <f>SUM(N22:N30)</f>
        <v>162</v>
      </c>
      <c r="O31" s="40">
        <f t="shared" si="6"/>
        <v>73.636363636363626</v>
      </c>
    </row>
    <row r="32" spans="1:15" s="1" customFormat="1" ht="14" thickBot="1" x14ac:dyDescent="0.2">
      <c r="A32" s="44" t="s">
        <v>33</v>
      </c>
      <c r="B32" s="45">
        <f>B20-B31</f>
        <v>-36</v>
      </c>
      <c r="C32" s="46">
        <f t="shared" si="0"/>
        <v>-16.43835616438356</v>
      </c>
      <c r="D32" s="45">
        <f>D20-D31</f>
        <v>-30.5</v>
      </c>
      <c r="E32" s="46">
        <f t="shared" si="0"/>
        <v>-13.926940639269406</v>
      </c>
      <c r="F32" s="45">
        <f>F20-F31</f>
        <v>-46</v>
      </c>
      <c r="G32" s="47">
        <f t="shared" si="1"/>
        <v>-22.222222222222221</v>
      </c>
      <c r="H32" s="45">
        <f>H20-H31</f>
        <v>-17.5</v>
      </c>
      <c r="I32" s="46">
        <f t="shared" si="2"/>
        <v>-9.7222222222222232</v>
      </c>
      <c r="J32" s="45">
        <f>J20-J31</f>
        <v>-21</v>
      </c>
      <c r="K32" s="46">
        <f t="shared" si="3"/>
        <v>-105</v>
      </c>
      <c r="L32" s="45">
        <f>L20-L31</f>
        <v>-38.5</v>
      </c>
      <c r="M32" s="46">
        <f t="shared" si="5"/>
        <v>-19.25</v>
      </c>
      <c r="N32" s="45">
        <f>N20-N31</f>
        <v>18</v>
      </c>
      <c r="O32" s="48">
        <f t="shared" si="6"/>
        <v>8.1818181818181817</v>
      </c>
    </row>
    <row r="34" spans="1:7" x14ac:dyDescent="0.15">
      <c r="A34" s="1"/>
    </row>
    <row r="42" spans="1:7" x14ac:dyDescent="0.15">
      <c r="A42" s="35" t="s">
        <v>34</v>
      </c>
      <c r="B42" s="35"/>
      <c r="C42" s="35"/>
      <c r="D42" s="35"/>
      <c r="E42" s="35"/>
      <c r="F42" s="35"/>
      <c r="G42" s="35"/>
    </row>
    <row r="43" spans="1:7" x14ac:dyDescent="0.15">
      <c r="A43" s="35"/>
      <c r="B43" s="35">
        <f>B9</f>
        <v>-3</v>
      </c>
      <c r="C43" s="35">
        <f>D9</f>
        <v>-2</v>
      </c>
      <c r="D43" s="35">
        <f>F9</f>
        <v>-1</v>
      </c>
      <c r="E43" s="35">
        <f>M9</f>
        <v>0</v>
      </c>
      <c r="F43" s="35">
        <f>O9</f>
        <v>1</v>
      </c>
      <c r="G43" s="35"/>
    </row>
    <row r="44" spans="1:7" x14ac:dyDescent="0.15">
      <c r="A44" s="35" t="s">
        <v>12</v>
      </c>
      <c r="B44" s="35">
        <f>B15</f>
        <v>219</v>
      </c>
      <c r="C44" s="35">
        <f>D15</f>
        <v>219</v>
      </c>
      <c r="D44" s="35">
        <f>F15</f>
        <v>207</v>
      </c>
      <c r="E44" s="35">
        <f>L15</f>
        <v>200</v>
      </c>
      <c r="F44" s="35">
        <f>N15</f>
        <v>220</v>
      </c>
      <c r="G44" s="35"/>
    </row>
    <row r="45" spans="1:7" x14ac:dyDescent="0.15">
      <c r="A45" s="35" t="s">
        <v>22</v>
      </c>
      <c r="B45" s="35">
        <f>B31+B19</f>
        <v>255</v>
      </c>
      <c r="C45" s="35">
        <f>D31+D19</f>
        <v>249.5</v>
      </c>
      <c r="D45" s="35">
        <f>F31+F19</f>
        <v>253</v>
      </c>
      <c r="E45" s="35">
        <f>L31+L19</f>
        <v>238.5</v>
      </c>
      <c r="F45" s="35">
        <f>N31+N19</f>
        <v>202</v>
      </c>
      <c r="G45" s="35"/>
    </row>
    <row r="46" spans="1:7" x14ac:dyDescent="0.15">
      <c r="A46" s="35" t="s">
        <v>35</v>
      </c>
      <c r="B46" s="35">
        <f>B32</f>
        <v>-36</v>
      </c>
      <c r="C46" s="35">
        <f>D32</f>
        <v>-30.5</v>
      </c>
      <c r="D46" s="35">
        <f>F32</f>
        <v>-46</v>
      </c>
      <c r="E46" s="35">
        <f>L32</f>
        <v>-38.5</v>
      </c>
      <c r="F46" s="35">
        <f>N32</f>
        <v>18</v>
      </c>
      <c r="G46" s="35"/>
    </row>
  </sheetData>
  <mergeCells count="7">
    <mergeCell ref="A1:L3"/>
    <mergeCell ref="N8:O8"/>
    <mergeCell ref="H8:J8"/>
    <mergeCell ref="B9:C9"/>
    <mergeCell ref="D9:E9"/>
    <mergeCell ref="F9:G9"/>
    <mergeCell ref="B8:G8"/>
  </mergeCells>
  <phoneticPr fontId="0" type="noConversion"/>
  <pageMargins left="0.78740157480314965" right="0.78740157480314965" top="0.98425196850393704" bottom="0.98425196850393704" header="0.51181102362204722" footer="0.51181102362204722"/>
  <pageSetup paperSize="9" scale="95" orientation="landscape" horizont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78beb8-f63c-4185-98f8-053e17aa0776">
      <Terms xmlns="http://schemas.microsoft.com/office/infopath/2007/PartnerControls"/>
    </lcf76f155ced4ddcb4097134ff3c332f>
    <TaxCatchAll xmlns="335bb9db-0b18-44af-a96d-dc8f973f7e5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28328685EEF5408B053461AD02DA6F" ma:contentTypeVersion="16" ma:contentTypeDescription="Ein neues Dokument erstellen." ma:contentTypeScope="" ma:versionID="c91c925dab619efa8722b86269f55f65">
  <xsd:schema xmlns:xsd="http://www.w3.org/2001/XMLSchema" xmlns:xs="http://www.w3.org/2001/XMLSchema" xmlns:p="http://schemas.microsoft.com/office/2006/metadata/properties" xmlns:ns2="0878beb8-f63c-4185-98f8-053e17aa0776" xmlns:ns3="335bb9db-0b18-44af-a96d-dc8f973f7e52" targetNamespace="http://schemas.microsoft.com/office/2006/metadata/properties" ma:root="true" ma:fieldsID="e1ec120b740dc276a682a863840c7e4e" ns2:_="" ns3:_="">
    <xsd:import namespace="0878beb8-f63c-4185-98f8-053e17aa0776"/>
    <xsd:import namespace="335bb9db-0b18-44af-a96d-dc8f973f7e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8beb8-f63c-4185-98f8-053e17aa07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010bb6aa-b5ae-4f08-b495-22efb53b3a6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5bb9db-0b18-44af-a96d-dc8f973f7e52"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716b73a-e767-42c9-b645-cb8a83fedc78}" ma:internalName="TaxCatchAll" ma:showField="CatchAllData" ma:web="335bb9db-0b18-44af-a96d-dc8f973f7e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4E996B-CB12-4662-A7C8-0E3DBA36B09E}">
  <ds:schemaRefs>
    <ds:schemaRef ds:uri="http://schemas.microsoft.com/office/2006/metadata/properties"/>
    <ds:schemaRef ds:uri="http://schemas.microsoft.com/office/infopath/2007/PartnerControls"/>
    <ds:schemaRef ds:uri="0878beb8-f63c-4185-98f8-053e17aa0776"/>
    <ds:schemaRef ds:uri="335bb9db-0b18-44af-a96d-dc8f973f7e52"/>
  </ds:schemaRefs>
</ds:datastoreItem>
</file>

<file path=customXml/itemProps2.xml><?xml version="1.0" encoding="utf-8"?>
<ds:datastoreItem xmlns:ds="http://schemas.openxmlformats.org/officeDocument/2006/customXml" ds:itemID="{7B6F6DB9-4947-4FF6-BF52-DF77587D19D8}">
  <ds:schemaRefs>
    <ds:schemaRef ds:uri="http://schemas.microsoft.com/sharepoint/v3/contenttype/forms"/>
  </ds:schemaRefs>
</ds:datastoreItem>
</file>

<file path=customXml/itemProps3.xml><?xml version="1.0" encoding="utf-8"?>
<ds:datastoreItem xmlns:ds="http://schemas.openxmlformats.org/officeDocument/2006/customXml" ds:itemID="{F06492DE-12F6-4328-9C5D-93D3D23FD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78beb8-f63c-4185-98f8-053e17aa0776"/>
    <ds:schemaRef ds:uri="335bb9db-0b18-44af-a96d-dc8f973f7e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Arbeitsblätter</vt:lpstr>
      </vt:variant>
      <vt:variant>
        <vt:i4>1</vt:i4>
      </vt:variant>
      <vt:variant>
        <vt:lpstr>Diagramme</vt:lpstr>
      </vt:variant>
      <vt:variant>
        <vt:i4>1</vt:i4>
      </vt:variant>
      <vt:variant>
        <vt:lpstr>Benannte Bereiche</vt:lpstr>
      </vt:variant>
      <vt:variant>
        <vt:i4>1</vt:i4>
      </vt:variant>
    </vt:vector>
  </HeadingPairs>
  <TitlesOfParts>
    <vt:vector size="3" baseType="lpstr">
      <vt:lpstr>BWA Auswertung</vt:lpstr>
      <vt:lpstr>Grafik</vt:lpstr>
      <vt:lpstr>'BWA Auswertung'!Druckbereich</vt:lpstr>
    </vt:vector>
  </TitlesOfParts>
  <Manager/>
  <Company>EVERS &amp; JUNG GbR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 BWA-Analyse</dc:title>
  <dc:subject>BWA-Analyse</dc:subject>
  <dc:creator>EVERS &amp; JUNG GbR</dc:creator>
  <cp:keywords/>
  <dc:description>Copyright © EVERS &amp; JUNG GbR, Deichstr. 29, 20459 Hamburg</dc:description>
  <cp:lastModifiedBy>Microsoft Office User</cp:lastModifiedBy>
  <cp:revision/>
  <dcterms:created xsi:type="dcterms:W3CDTF">2003-10-09T12:49:13Z</dcterms:created>
  <dcterms:modified xsi:type="dcterms:W3CDTF">2023-04-21T18:28:32Z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0x0101007728328685EEF5408B053461AD02DA6F</vt:lpwstr>
  </property>
</Properties>
</file>